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0" windowWidth="6855" windowHeight="7320" tabRatio="815" firstSheet="2" activeTab="3"/>
  </bookViews>
  <sheets>
    <sheet name="Summary" sheetId="1" r:id="rId1"/>
    <sheet name="Costs" sheetId="2" r:id="rId2"/>
    <sheet name="HWare" sheetId="3" r:id="rId3"/>
    <sheet name="Users" sheetId="4" r:id="rId4"/>
    <sheet name="Bank" sheetId="5" r:id="rId5"/>
    <sheet name="DB" sheetId="6" r:id="rId6"/>
    <sheet name="TG" sheetId="7" r:id="rId7"/>
    <sheet name="Fees" sheetId="8" r:id="rId8"/>
    <sheet name="Ph 9650" sheetId="9" r:id="rId9"/>
    <sheet name="Ph 9381" sheetId="10" r:id="rId10"/>
    <sheet name="Apana" sheetId="11" r:id="rId11"/>
    <sheet name="Other" sheetId="12" r:id="rId12"/>
  </sheets>
  <definedNames>
    <definedName name="Close">'Summary'!$B$3</definedName>
    <definedName name="Open">'Summary'!$B$2</definedName>
  </definedNames>
  <calcPr fullCalcOnLoad="1"/>
</workbook>
</file>

<file path=xl/sharedStrings.xml><?xml version="1.0" encoding="utf-8"?>
<sst xmlns="http://schemas.openxmlformats.org/spreadsheetml/2006/main" count="2644" uniqueCount="620">
  <si>
    <t>The following reports are for the period</t>
  </si>
  <si>
    <t>DATE</t>
  </si>
  <si>
    <t>CPI INDEX</t>
  </si>
  <si>
    <t>Period Opened</t>
  </si>
  <si>
    <t>Period Closed</t>
  </si>
  <si>
    <t>PROFIT/LOSS STATEMENT</t>
  </si>
  <si>
    <t>REVENUES</t>
  </si>
  <si>
    <t xml:space="preserve">Membership </t>
  </si>
  <si>
    <t>EXPENCES</t>
  </si>
  <si>
    <t>Apana Fees</t>
  </si>
  <si>
    <t>Apana Line</t>
  </si>
  <si>
    <t>Home Line</t>
  </si>
  <si>
    <t>Other</t>
  </si>
  <si>
    <t>TOTAL</t>
  </si>
  <si>
    <t>BALENCE SHEET</t>
  </si>
  <si>
    <t>CURRENT ASSETS</t>
  </si>
  <si>
    <t xml:space="preserve">Bank </t>
  </si>
  <si>
    <t>NON-CURRENT ASSETS</t>
  </si>
  <si>
    <t>CURRENT LIABILITYS</t>
  </si>
  <si>
    <t>DB Donations</t>
  </si>
  <si>
    <t>TG Donations</t>
  </si>
  <si>
    <t>NON-CURRENT LIABILITYS</t>
  </si>
  <si>
    <t>NET ASSETS</t>
  </si>
  <si>
    <t>HARDWARE DETAILS</t>
  </si>
  <si>
    <t>Owner</t>
  </si>
  <si>
    <t>Cost</t>
  </si>
  <si>
    <t>Value</t>
  </si>
  <si>
    <t>DB</t>
  </si>
  <si>
    <t>TG</t>
  </si>
  <si>
    <t>Site</t>
  </si>
  <si>
    <t>APANA</t>
  </si>
  <si>
    <t>Item</t>
  </si>
  <si>
    <t>Note</t>
  </si>
  <si>
    <t>Number</t>
  </si>
  <si>
    <t>Initial</t>
  </si>
  <si>
    <t>Annual</t>
  </si>
  <si>
    <t>Notes</t>
  </si>
  <si>
    <t>Telecom</t>
  </si>
  <si>
    <t>Calls</t>
  </si>
  <si>
    <t>x2 calls per day</t>
  </si>
  <si>
    <t>Apana</t>
  </si>
  <si>
    <t>IP connection</t>
  </si>
  <si>
    <t>6 monthly</t>
  </si>
  <si>
    <t>IP port</t>
  </si>
  <si>
    <t>Hub wiring</t>
  </si>
  <si>
    <t>Insurance</t>
  </si>
  <si>
    <t>Electricity</t>
  </si>
  <si>
    <t>minkirri</t>
  </si>
  <si>
    <t>pintaru</t>
  </si>
  <si>
    <t>slamdunk</t>
  </si>
  <si>
    <t>Totals</t>
  </si>
  <si>
    <t>Brand</t>
  </si>
  <si>
    <t>Catagory</t>
  </si>
  <si>
    <t>Type</t>
  </si>
  <si>
    <t>Date</t>
  </si>
  <si>
    <t>Location</t>
  </si>
  <si>
    <t>Computer</t>
  </si>
  <si>
    <t>AT-VGA</t>
  </si>
  <si>
    <t>Trident</t>
  </si>
  <si>
    <t>card</t>
  </si>
  <si>
    <t>386SX</t>
  </si>
  <si>
    <t>IDE</t>
  </si>
  <si>
    <t>IO</t>
  </si>
  <si>
    <t>SB</t>
  </si>
  <si>
    <t>desktop</t>
  </si>
  <si>
    <t>case</t>
  </si>
  <si>
    <t>386SX16MB</t>
  </si>
  <si>
    <t>comp</t>
  </si>
  <si>
    <t>1.4M FDD</t>
  </si>
  <si>
    <t>drive</t>
  </si>
  <si>
    <t>AT-101</t>
  </si>
  <si>
    <t>intf</t>
  </si>
  <si>
    <t>Mouse</t>
  </si>
  <si>
    <t>MicroSoft</t>
  </si>
  <si>
    <t>2x4M 30p</t>
  </si>
  <si>
    <t>ram</t>
  </si>
  <si>
    <t>3D in C++</t>
  </si>
  <si>
    <t>Text</t>
  </si>
  <si>
    <t>book</t>
  </si>
  <si>
    <t>library</t>
  </si>
  <si>
    <t>Java Programming</t>
  </si>
  <si>
    <t>T connector</t>
  </si>
  <si>
    <t>Cable</t>
  </si>
  <si>
    <t>coms</t>
  </si>
  <si>
    <t>terminator</t>
  </si>
  <si>
    <t>4port card</t>
  </si>
  <si>
    <t>ne2000+</t>
  </si>
  <si>
    <t>IDE cradle</t>
  </si>
  <si>
    <t>486DX4-100</t>
  </si>
  <si>
    <t>AMD</t>
  </si>
  <si>
    <t>486PIO MB</t>
  </si>
  <si>
    <t>UMC?</t>
  </si>
  <si>
    <t>V34Ext</t>
  </si>
  <si>
    <t>Maestro</t>
  </si>
  <si>
    <t>Netcom</t>
  </si>
  <si>
    <t>1.2G HDD</t>
  </si>
  <si>
    <t>WD</t>
  </si>
  <si>
    <t>CD220IDE</t>
  </si>
  <si>
    <t>Creative</t>
  </si>
  <si>
    <t>14" SVGA</t>
  </si>
  <si>
    <t>Station UPS</t>
  </si>
  <si>
    <t>power</t>
  </si>
  <si>
    <t>2x8M 72p</t>
  </si>
  <si>
    <t>2x16M 72p</t>
  </si>
  <si>
    <t>Computer ram</t>
  </si>
  <si>
    <t>ocelot</t>
  </si>
  <si>
    <t>3m cable</t>
  </si>
  <si>
    <t>IDE-IO</t>
  </si>
  <si>
    <t>ne2000</t>
  </si>
  <si>
    <t>Novell</t>
  </si>
  <si>
    <t>PSS16</t>
  </si>
  <si>
    <t>Cardinal</t>
  </si>
  <si>
    <t>VLB-VGA</t>
  </si>
  <si>
    <t>Cirrus Logic</t>
  </si>
  <si>
    <t>mini tower</t>
  </si>
  <si>
    <t>486SX-33</t>
  </si>
  <si>
    <t>Intel</t>
  </si>
  <si>
    <t>486V-30</t>
  </si>
  <si>
    <t>1.2M FDD</t>
  </si>
  <si>
    <t>340M HDD</t>
  </si>
  <si>
    <t>17" SVGA</t>
  </si>
  <si>
    <t>Osborne</t>
  </si>
  <si>
    <t>Genius</t>
  </si>
  <si>
    <t>Scanner</t>
  </si>
  <si>
    <t>4x1M 30p</t>
  </si>
  <si>
    <t>SB16</t>
  </si>
  <si>
    <t>tower</t>
  </si>
  <si>
    <t>486DX2-66</t>
  </si>
  <si>
    <t>144Ext</t>
  </si>
  <si>
    <t>Avtek</t>
  </si>
  <si>
    <t>540M HDD</t>
  </si>
  <si>
    <t>80M HDD</t>
  </si>
  <si>
    <t>CR-563B</t>
  </si>
  <si>
    <t>15" SVGA</t>
  </si>
  <si>
    <t>Ink jet LPT</t>
  </si>
  <si>
    <t>HP</t>
  </si>
  <si>
    <t>joystk 2D2B</t>
  </si>
  <si>
    <t>Microsoft</t>
  </si>
  <si>
    <t>store</t>
  </si>
  <si>
    <t>10m cable</t>
  </si>
  <si>
    <t>20m cable</t>
  </si>
  <si>
    <t>G16/8</t>
  </si>
  <si>
    <t>Gateway</t>
  </si>
  <si>
    <t>XT-EGA</t>
  </si>
  <si>
    <t>Dega</t>
  </si>
  <si>
    <t>XT-IO</t>
  </si>
  <si>
    <t>minitower</t>
  </si>
  <si>
    <t>AT-12 MB</t>
  </si>
  <si>
    <t>XT-10 MB</t>
  </si>
  <si>
    <t>XT-8 MB</t>
  </si>
  <si>
    <t>30M HDD+Card</t>
  </si>
  <si>
    <t>9 pin LPT</t>
  </si>
  <si>
    <t>Brother</t>
  </si>
  <si>
    <t>14" EGA</t>
  </si>
  <si>
    <t>Computer intf</t>
  </si>
  <si>
    <t>Headset</t>
  </si>
  <si>
    <t>Faulty?</t>
  </si>
  <si>
    <t>HTML Book</t>
  </si>
  <si>
    <t>Joined</t>
  </si>
  <si>
    <t>Paid</t>
  </si>
  <si>
    <t>Status</t>
  </si>
  <si>
    <t>Firstname</t>
  </si>
  <si>
    <t>Email</t>
  </si>
  <si>
    <t>Micheal</t>
  </si>
  <si>
    <t>Strates</t>
  </si>
  <si>
    <t>mstrates@minkirri.apana.org.au</t>
  </si>
  <si>
    <t>Owen</t>
  </si>
  <si>
    <t>Stuart</t>
  </si>
  <si>
    <t>shaka@minkirri.apana.org.au</t>
  </si>
  <si>
    <t>Andrew</t>
  </si>
  <si>
    <t>Fullarton</t>
  </si>
  <si>
    <t>amf@minkirri.apana.org.au</t>
  </si>
  <si>
    <t>Chinn</t>
  </si>
  <si>
    <t>brandon@minkirri.apana.org.au</t>
  </si>
  <si>
    <t>Ednah</t>
  </si>
  <si>
    <t>Harrop</t>
  </si>
  <si>
    <t>ednah@minkirri.apana.org.au</t>
  </si>
  <si>
    <t>Greg</t>
  </si>
  <si>
    <t>Farelly</t>
  </si>
  <si>
    <t>gpf@minkirri.apana.org.au</t>
  </si>
  <si>
    <t>Paul</t>
  </si>
  <si>
    <t>Jansen</t>
  </si>
  <si>
    <t>jansen@minkirri.apana.org.au</t>
  </si>
  <si>
    <t>Lorraine</t>
  </si>
  <si>
    <t>Shattock</t>
  </si>
  <si>
    <t>lorraine@minkirri.apana.org.au</t>
  </si>
  <si>
    <t>Randal</t>
  </si>
  <si>
    <t>Butler</t>
  </si>
  <si>
    <t>randal@minkirri.apana.org.au</t>
  </si>
  <si>
    <t>Lance</t>
  </si>
  <si>
    <t>Ahalberg</t>
  </si>
  <si>
    <t>rush@minkirri.apana.org.au</t>
  </si>
  <si>
    <t>Active</t>
  </si>
  <si>
    <t>George</t>
  </si>
  <si>
    <t>Grimes</t>
  </si>
  <si>
    <t>Trevor</t>
  </si>
  <si>
    <t>Morgan</t>
  </si>
  <si>
    <t>Linda</t>
  </si>
  <si>
    <t>Devilee</t>
  </si>
  <si>
    <t>Malcolm</t>
  </si>
  <si>
    <t>Crozier</t>
  </si>
  <si>
    <t>Robert</t>
  </si>
  <si>
    <t>Cranage</t>
  </si>
  <si>
    <t>cranage@minkirri.apana.org.au</t>
  </si>
  <si>
    <t>Jack</t>
  </si>
  <si>
    <t>Walker</t>
  </si>
  <si>
    <t>jwalker@minkirri.apana.org.au</t>
  </si>
  <si>
    <t>Adam</t>
  </si>
  <si>
    <t>Nikic</t>
  </si>
  <si>
    <t>adamnik@minkirri.apana.org.au</t>
  </si>
  <si>
    <t>Donovan</t>
  </si>
  <si>
    <t>Baarda</t>
  </si>
  <si>
    <t>abo@minkirri.apana.org.au</t>
  </si>
  <si>
    <t>Tony</t>
  </si>
  <si>
    <t>grumpy@minkirri.apana.org.au</t>
  </si>
  <si>
    <t>Leigh</t>
  </si>
  <si>
    <t>Hemingway</t>
  </si>
  <si>
    <t>hallmark@minkirri.apana.org.au</t>
  </si>
  <si>
    <t>Warwick</t>
  </si>
  <si>
    <t>Wright</t>
  </si>
  <si>
    <t>warwick@minkirri.apana.org.au</t>
  </si>
  <si>
    <t>Niel</t>
  </si>
  <si>
    <t>Simmonds</t>
  </si>
  <si>
    <t>neil@minkirri.apana.org.au</t>
  </si>
  <si>
    <t>Laurel</t>
  </si>
  <si>
    <t>Dawson</t>
  </si>
  <si>
    <t>daws@minkirri.apana.org.au</t>
  </si>
  <si>
    <t>Martin</t>
  </si>
  <si>
    <t>Rudat</t>
  </si>
  <si>
    <t>mrudat@minkirri.apana.org.au</t>
  </si>
  <si>
    <t>David</t>
  </si>
  <si>
    <t>Mann</t>
  </si>
  <si>
    <t>dmann@minkirri.apana.org.au</t>
  </si>
  <si>
    <t>Michael</t>
  </si>
  <si>
    <t>Ross</t>
  </si>
  <si>
    <t>Montalti</t>
  </si>
  <si>
    <t>monty@minkirri.apana.org.au</t>
  </si>
  <si>
    <t>Keith-Storey</t>
  </si>
  <si>
    <t>andrewks@minkirri.apana.org.au</t>
  </si>
  <si>
    <t>Dean</t>
  </si>
  <si>
    <t>Malone</t>
  </si>
  <si>
    <t>Peter</t>
  </si>
  <si>
    <t>Long</t>
  </si>
  <si>
    <t>plong@minkirri.apana.org.au</t>
  </si>
  <si>
    <t>Murphy</t>
  </si>
  <si>
    <t>spud@minkirri.apana.org.au</t>
  </si>
  <si>
    <t>Matt</t>
  </si>
  <si>
    <t>Wierenga</t>
  </si>
  <si>
    <t>matt@minkirri.apana.org.au</t>
  </si>
  <si>
    <t>Tim</t>
  </si>
  <si>
    <t>Read</t>
  </si>
  <si>
    <t>readt@minkirri.apana.org.au</t>
  </si>
  <si>
    <t>Garry</t>
  </si>
  <si>
    <t>Slenders</t>
  </si>
  <si>
    <t>garys@minkirri.apana.org.au</t>
  </si>
  <si>
    <t>Crofts</t>
  </si>
  <si>
    <t>dcrofts@minkirri.apana.org.au</t>
  </si>
  <si>
    <t>Wayne</t>
  </si>
  <si>
    <t>Fitzgerald</t>
  </si>
  <si>
    <t>fitxy@minkirri.apana.org.au</t>
  </si>
  <si>
    <t>Anthony</t>
  </si>
  <si>
    <t>Schnellbeck</t>
  </si>
  <si>
    <t>ajs@sulaco.apana.org.au</t>
  </si>
  <si>
    <t>Delios</t>
  </si>
  <si>
    <t>Maureen</t>
  </si>
  <si>
    <t>Brooks</t>
  </si>
  <si>
    <t>hbrooks@minkirri.apana.org.au</t>
  </si>
  <si>
    <t>peterg@minkirri.apana.org.au</t>
  </si>
  <si>
    <t>Rachel</t>
  </si>
  <si>
    <t>Wakeham</t>
  </si>
  <si>
    <t>raw@minkirri.apana.org.au</t>
  </si>
  <si>
    <t>Emma</t>
  </si>
  <si>
    <t>emann@minkirri.apana.org.au</t>
  </si>
  <si>
    <t>Jayne</t>
  </si>
  <si>
    <t>Irvine</t>
  </si>
  <si>
    <t>jayne@minkirri.apana.org.au</t>
  </si>
  <si>
    <t>Joe</t>
  </si>
  <si>
    <t>jb@minkirri.apana.org.au</t>
  </si>
  <si>
    <t>Lynne</t>
  </si>
  <si>
    <t>lynne@minkirri.apana.org.au</t>
  </si>
  <si>
    <t>Poulson</t>
  </si>
  <si>
    <t>rachel@minkirri.apana.org.au</t>
  </si>
  <si>
    <t>Steve?</t>
  </si>
  <si>
    <t>smalone@minkirri.apana.org.au</t>
  </si>
  <si>
    <t>Timothy</t>
  </si>
  <si>
    <t>azariel@minkirri.apana.org.au</t>
  </si>
  <si>
    <t>Patricia</t>
  </si>
  <si>
    <t>Burke</t>
  </si>
  <si>
    <t>trish@minkirri.apana.org.au</t>
  </si>
  <si>
    <t>Exchange</t>
  </si>
  <si>
    <t>Eric</t>
  </si>
  <si>
    <t>Yeomans</t>
  </si>
  <si>
    <t>ericyeo@minkirri.apana.org.au</t>
  </si>
  <si>
    <t>Mirko</t>
  </si>
  <si>
    <t>Fluher</t>
  </si>
  <si>
    <t>mir@pax.apana.org.au</t>
  </si>
  <si>
    <t>Warren</t>
  </si>
  <si>
    <t>peterw@minkirri.apana.org.au</t>
  </si>
  <si>
    <t>Yeo</t>
  </si>
  <si>
    <t>ttey@shadowfax.apana.org.au</t>
  </si>
  <si>
    <t>Gone</t>
  </si>
  <si>
    <t>Smith</t>
  </si>
  <si>
    <t>dj@minkirri.apana.org.au</t>
  </si>
  <si>
    <t>Marek</t>
  </si>
  <si>
    <t>Brylewski</t>
  </si>
  <si>
    <t>mjb@minkirri.apana.org.au</t>
  </si>
  <si>
    <t>Vergos</t>
  </si>
  <si>
    <t>vergosa@minkirri.apana.org.au</t>
  </si>
  <si>
    <t>Mathew</t>
  </si>
  <si>
    <t>mrd@minkirri.apana.org.au</t>
  </si>
  <si>
    <t>Macauley</t>
  </si>
  <si>
    <t>aem@minkirri.apana.org.au</t>
  </si>
  <si>
    <t>Derek</t>
  </si>
  <si>
    <t>Siriwardena</t>
  </si>
  <si>
    <t>dereks@minkirri.apana.org.au</t>
  </si>
  <si>
    <t>Lapier</t>
  </si>
  <si>
    <t>gjl@minkirri.apana.org.au</t>
  </si>
  <si>
    <t>Austin</t>
  </si>
  <si>
    <t>hyper@minkirri.apana.org.au</t>
  </si>
  <si>
    <t>Linke</t>
  </si>
  <si>
    <t>linke@minkirri.apana.org.au</t>
  </si>
  <si>
    <t>Susan</t>
  </si>
  <si>
    <t>sgrimes@minkirri.apana.org.au</t>
  </si>
  <si>
    <t>Ray</t>
  </si>
  <si>
    <t>Condello</t>
  </si>
  <si>
    <t>rayc@minkirri.apana.org.au</t>
  </si>
  <si>
    <t>Phil</t>
  </si>
  <si>
    <t>Day</t>
  </si>
  <si>
    <t>day@minkirri.apana.org.au</t>
  </si>
  <si>
    <t>Erin</t>
  </si>
  <si>
    <t>erin@minkirri.apana.org.au</t>
  </si>
  <si>
    <t>Grace</t>
  </si>
  <si>
    <t>Brown</t>
  </si>
  <si>
    <t>grace@minkirri.apana.org.au</t>
  </si>
  <si>
    <t>Rick</t>
  </si>
  <si>
    <t>McComb</t>
  </si>
  <si>
    <t>rmccomb@minkirri.apana.org.au</t>
  </si>
  <si>
    <t>Account</t>
  </si>
  <si>
    <t>Description</t>
  </si>
  <si>
    <t>Amount</t>
  </si>
  <si>
    <t>Receipt</t>
  </si>
  <si>
    <t>Included</t>
  </si>
  <si>
    <t>Fees</t>
  </si>
  <si>
    <t>hallmark membership</t>
  </si>
  <si>
    <t>Bank account fee</t>
  </si>
  <si>
    <t>BAD bank fees</t>
  </si>
  <si>
    <t>FID bank fees</t>
  </si>
  <si>
    <t>mgrimes apana membership</t>
  </si>
  <si>
    <t>mgrimes membership</t>
  </si>
  <si>
    <t>17" monitor cheque</t>
  </si>
  <si>
    <t>17" monitor deposit</t>
  </si>
  <si>
    <t>E0080214</t>
  </si>
  <si>
    <t>Ph 9381</t>
  </si>
  <si>
    <t>home phone</t>
  </si>
  <si>
    <t>Ph 9650</t>
  </si>
  <si>
    <t>apana phone</t>
  </si>
  <si>
    <t>donation</t>
  </si>
  <si>
    <t>E0070208</t>
  </si>
  <si>
    <t>apana IP fees for 6 months</t>
  </si>
  <si>
    <t>apana insurance for 12 months</t>
  </si>
  <si>
    <t>apana IP port for 12 months</t>
  </si>
  <si>
    <t>E0190218</t>
  </si>
  <si>
    <t>mjb membership</t>
  </si>
  <si>
    <t>ajs membership</t>
  </si>
  <si>
    <t>forgot to enter</t>
  </si>
  <si>
    <t>gdelios membership</t>
  </si>
  <si>
    <t>E0100242</t>
  </si>
  <si>
    <t>Bank fees</t>
  </si>
  <si>
    <t>gdelios apana membership</t>
  </si>
  <si>
    <t>devilee apana membership</t>
  </si>
  <si>
    <t>devilee membership</t>
  </si>
  <si>
    <t>E0130421</t>
  </si>
  <si>
    <t>rgrimes membership</t>
  </si>
  <si>
    <t>tmorgan &amp; rayc apana membership</t>
  </si>
  <si>
    <t>rayc membership</t>
  </si>
  <si>
    <t>E0020802</t>
  </si>
  <si>
    <t>includes apana membership only</t>
  </si>
  <si>
    <t>tmorgan membership</t>
  </si>
  <si>
    <t>E0090413</t>
  </si>
  <si>
    <t>matt membership</t>
  </si>
  <si>
    <t>E0020403</t>
  </si>
  <si>
    <t>mcrozier membership</t>
  </si>
  <si>
    <t>matt &amp; mcrozier apana membership</t>
  </si>
  <si>
    <t>spud membership</t>
  </si>
  <si>
    <t>E0080332</t>
  </si>
  <si>
    <t>cranage membership</t>
  </si>
  <si>
    <t>cranage &amp; spud membership</t>
  </si>
  <si>
    <t>vergosa membership</t>
  </si>
  <si>
    <t>E0010706</t>
  </si>
  <si>
    <t>jwalker membership</t>
  </si>
  <si>
    <t>dmalone membership</t>
  </si>
  <si>
    <t>apana base fees for 12 months</t>
  </si>
  <si>
    <t>vergosa, jwalker and dmalone apana membership</t>
  </si>
  <si>
    <t>mrb membership</t>
  </si>
  <si>
    <t>adamnik membership</t>
  </si>
  <si>
    <t>mstrates membership</t>
  </si>
  <si>
    <t>mrb,adamnik, and mstrates apana membership</t>
  </si>
  <si>
    <t>abo apana membership</t>
  </si>
  <si>
    <t>warwick apana membersip</t>
  </si>
  <si>
    <t>warwick membership</t>
  </si>
  <si>
    <t>neil membership</t>
  </si>
  <si>
    <t>plong membership (6 months)</t>
  </si>
  <si>
    <t>Ph9650</t>
  </si>
  <si>
    <t>shaka membership</t>
  </si>
  <si>
    <t>E0110410</t>
  </si>
  <si>
    <t>garys membership</t>
  </si>
  <si>
    <t>daws membership</t>
  </si>
  <si>
    <t>paid for FX-1</t>
  </si>
  <si>
    <t>deposited for FX-1</t>
  </si>
  <si>
    <t>E0110411</t>
  </si>
  <si>
    <t>shaka apana membership</t>
  </si>
  <si>
    <t>neil apana membership</t>
  </si>
  <si>
    <t>garys apana membership</t>
  </si>
  <si>
    <t>daws apana membership</t>
  </si>
  <si>
    <t>mrudat membership</t>
  </si>
  <si>
    <t>raw membership</t>
  </si>
  <si>
    <t>E0190246</t>
  </si>
  <si>
    <t>raw apana membership</t>
  </si>
  <si>
    <t>hallmark apana membership</t>
  </si>
  <si>
    <t>DB's telstra shares</t>
  </si>
  <si>
    <t>E0200841</t>
  </si>
  <si>
    <t>DB's Telstra shares</t>
  </si>
  <si>
    <t>dmann membership</t>
  </si>
  <si>
    <t>monty membership</t>
  </si>
  <si>
    <t>E30151222</t>
  </si>
  <si>
    <t>monty apana membership</t>
  </si>
  <si>
    <t>bank fees</t>
  </si>
  <si>
    <t>plong membership</t>
  </si>
  <si>
    <t>E30060212</t>
  </si>
  <si>
    <t>andrewks membership</t>
  </si>
  <si>
    <t>apana IP fees to align payments</t>
  </si>
  <si>
    <t>andrewks apana membership</t>
  </si>
  <si>
    <t>gdelios apana membership extra</t>
  </si>
  <si>
    <t>matt apana membership</t>
  </si>
  <si>
    <t>adamnik apana membership</t>
  </si>
  <si>
    <t>matt</t>
  </si>
  <si>
    <t>readt apana membership</t>
  </si>
  <si>
    <t>dmalone apana membership</t>
  </si>
  <si>
    <t>spud</t>
  </si>
  <si>
    <t>readt</t>
  </si>
  <si>
    <t>dmalone</t>
  </si>
  <si>
    <t>Bank overdrawn fee</t>
  </si>
  <si>
    <t>Bank interest</t>
  </si>
  <si>
    <t>dcrofts</t>
  </si>
  <si>
    <t>31/8/98-15/10/98</t>
  </si>
  <si>
    <t>fitzy</t>
  </si>
  <si>
    <t>galileo</t>
  </si>
  <si>
    <t>adamnik</t>
  </si>
  <si>
    <t>garys</t>
  </si>
  <si>
    <t>hallmark</t>
  </si>
  <si>
    <t>galileo apana membership</t>
  </si>
  <si>
    <t>fitzy apana membership</t>
  </si>
  <si>
    <t xml:space="preserve">Other </t>
  </si>
  <si>
    <t>Buisness name renewal</t>
  </si>
  <si>
    <t>gdelios</t>
  </si>
  <si>
    <t>peterg</t>
  </si>
  <si>
    <t>hbrooks</t>
  </si>
  <si>
    <t>hbrooks apana membership</t>
  </si>
  <si>
    <t>peterg apana membership</t>
  </si>
  <si>
    <t>home phone installation</t>
  </si>
  <si>
    <t>abo membership</t>
  </si>
  <si>
    <t>changed name on account</t>
  </si>
  <si>
    <t>apana IP connection setup</t>
  </si>
  <si>
    <t>apana IP connection paid by TG</t>
  </si>
  <si>
    <t>registered name</t>
  </si>
  <si>
    <t>mrhappy membership</t>
  </si>
  <si>
    <t>modem sold for TG</t>
  </si>
  <si>
    <t>date?</t>
  </si>
  <si>
    <t>who?bill?</t>
  </si>
  <si>
    <t>dj membership</t>
  </si>
  <si>
    <t>Bank</t>
  </si>
  <si>
    <t>extra $10 for $20 membership</t>
  </si>
  <si>
    <t>rayc membership donation</t>
  </si>
  <si>
    <t>includes minkirri membership only</t>
  </si>
  <si>
    <t>grumpy membership</t>
  </si>
  <si>
    <t>apana phone installation</t>
  </si>
  <si>
    <t>apana IP connection paid to DB</t>
  </si>
  <si>
    <t>date?who?bill?</t>
  </si>
  <si>
    <t>who??</t>
  </si>
  <si>
    <t>modem sold by DB</t>
  </si>
  <si>
    <t>tmogran membership</t>
  </si>
  <si>
    <t>E30080332</t>
  </si>
  <si>
    <t>TG??</t>
  </si>
  <si>
    <t>paid twice</t>
  </si>
  <si>
    <t>DB??</t>
  </si>
  <si>
    <t>galileo@minkirri.apana.org.au</t>
  </si>
  <si>
    <t>king@minkirri.apana.org.au</t>
  </si>
  <si>
    <t>Sean</t>
  </si>
  <si>
    <t>Ashbrooke</t>
  </si>
  <si>
    <t>amf membership</t>
  </si>
  <si>
    <t>lorraine membership</t>
  </si>
  <si>
    <t>day membership</t>
  </si>
  <si>
    <t>rush membership</t>
  </si>
  <si>
    <t>Hub parking fine</t>
  </si>
  <si>
    <t>mstrates apana membership</t>
  </si>
  <si>
    <t>loraine apana membership</t>
  </si>
  <si>
    <t>amf apana membership</t>
  </si>
  <si>
    <t>mrudat apana membership</t>
  </si>
  <si>
    <t>jwalker apana membership</t>
  </si>
  <si>
    <t>rush apana membership</t>
  </si>
  <si>
    <t>cranage apana membership</t>
  </si>
  <si>
    <t>readt membership</t>
  </si>
  <si>
    <t>ednah membership</t>
  </si>
  <si>
    <t>plong apana membership</t>
  </si>
  <si>
    <t>mcccc@minkirri.apana.org.au</t>
  </si>
  <si>
    <t>Diane</t>
  </si>
  <si>
    <t>Tripp</t>
  </si>
  <si>
    <t>diane@minkirri.apana.org.au</t>
  </si>
  <si>
    <t>Darren</t>
  </si>
  <si>
    <t>darren@minkirri.apana.org.au</t>
  </si>
  <si>
    <t>Morland Community Child Care Co-operative</t>
  </si>
  <si>
    <t>darren membership</t>
  </si>
  <si>
    <t>ednah apana membership</t>
  </si>
  <si>
    <t>HW purchase</t>
  </si>
  <si>
    <t>spud apana membership</t>
  </si>
  <si>
    <t>grumpy apana membership</t>
  </si>
  <si>
    <t>Ted</t>
  </si>
  <si>
    <t>bardo@minkirri.apana.org.au</t>
  </si>
  <si>
    <t>Melinda</t>
  </si>
  <si>
    <t>Johnstone</t>
  </si>
  <si>
    <t>jasper@minkirri.apana.org.au</t>
  </si>
  <si>
    <t>jet@minkirri.apana.org.au</t>
  </si>
  <si>
    <t>Jo-Anne</t>
  </si>
  <si>
    <t>Lani</t>
  </si>
  <si>
    <t>Giesen</t>
  </si>
  <si>
    <t>lkgiesen@minkirri.apana.org.au</t>
  </si>
  <si>
    <t>]</t>
  </si>
  <si>
    <t>dcrofts membership</t>
  </si>
  <si>
    <t>markd membership</t>
  </si>
  <si>
    <t>Mark</t>
  </si>
  <si>
    <t>Donnellan</t>
  </si>
  <si>
    <t>markd@minkirri.apana.org.au</t>
  </si>
  <si>
    <t>IP volume fees</t>
  </si>
  <si>
    <t>Jean</t>
  </si>
  <si>
    <t>jeans@minkirri.apana.org.au</t>
  </si>
  <si>
    <t>jeans membership</t>
  </si>
  <si>
    <t>Username</t>
  </si>
  <si>
    <t>randal</t>
  </si>
  <si>
    <t>gpf</t>
  </si>
  <si>
    <t>rmccomb</t>
  </si>
  <si>
    <t>neil</t>
  </si>
  <si>
    <t>warwick</t>
  </si>
  <si>
    <t>mstrates</t>
  </si>
  <si>
    <t>daws</t>
  </si>
  <si>
    <t>dmann</t>
  </si>
  <si>
    <t>mrudat</t>
  </si>
  <si>
    <t>plong</t>
  </si>
  <si>
    <t>amf</t>
  </si>
  <si>
    <t>lorraine</t>
  </si>
  <si>
    <t>rush</t>
  </si>
  <si>
    <t>cranage</t>
  </si>
  <si>
    <t>darren</t>
  </si>
  <si>
    <t>jwalker</t>
  </si>
  <si>
    <t>abo</t>
  </si>
  <si>
    <t>grumpy</t>
  </si>
  <si>
    <t>ednah</t>
  </si>
  <si>
    <t>jasper</t>
  </si>
  <si>
    <t>markd</t>
  </si>
  <si>
    <t>monty</t>
  </si>
  <si>
    <t>andrewks</t>
  </si>
  <si>
    <t>shaka</t>
  </si>
  <si>
    <t>jeans</t>
  </si>
  <si>
    <t>raw</t>
  </si>
  <si>
    <t>bardo</t>
  </si>
  <si>
    <t>jb</t>
  </si>
  <si>
    <t>trish</t>
  </si>
  <si>
    <t>lkgiesen</t>
  </si>
  <si>
    <t>jayne</t>
  </si>
  <si>
    <t>lynne</t>
  </si>
  <si>
    <t>smalone</t>
  </si>
  <si>
    <t>emann</t>
  </si>
  <si>
    <t>jet</t>
  </si>
  <si>
    <t>rachel</t>
  </si>
  <si>
    <t>azariel</t>
  </si>
  <si>
    <t>diane</t>
  </si>
  <si>
    <t>mcccc</t>
  </si>
  <si>
    <t>peterw</t>
  </si>
  <si>
    <t>ericyeo</t>
  </si>
  <si>
    <t>dj</t>
  </si>
  <si>
    <t>mjb</t>
  </si>
  <si>
    <t>rayc</t>
  </si>
  <si>
    <t>vergosa</t>
  </si>
  <si>
    <t>mrd</t>
  </si>
  <si>
    <t>day</t>
  </si>
  <si>
    <t>hyper</t>
  </si>
  <si>
    <t>grace</t>
  </si>
  <si>
    <t>brandon</t>
  </si>
  <si>
    <t>erin</t>
  </si>
  <si>
    <t>sgrimes</t>
  </si>
  <si>
    <t>jansen</t>
  </si>
  <si>
    <t>gjl</t>
  </si>
  <si>
    <t>linke</t>
  </si>
  <si>
    <t>aem</t>
  </si>
  <si>
    <t>dereks</t>
  </si>
  <si>
    <t>king</t>
  </si>
  <si>
    <t>tmorgan@minkirri.apana.org.au</t>
  </si>
  <si>
    <t>mcrozier@minkirri.apana.org.au</t>
  </si>
  <si>
    <t>tmorgan</t>
  </si>
  <si>
    <t>mcrozier</t>
  </si>
  <si>
    <t>mgrimes@minkirri.apana.org.au</t>
  </si>
  <si>
    <t>mgrimes</t>
  </si>
  <si>
    <t>ajs</t>
  </si>
  <si>
    <t>rgrimes</t>
  </si>
  <si>
    <t>rgrimes@minkirri.apana.org.au</t>
  </si>
  <si>
    <t>gdelios@minkirri.apana.org.au</t>
  </si>
  <si>
    <t>dmalone@minkirri.apana.org.au</t>
  </si>
  <si>
    <t>devilee</t>
  </si>
  <si>
    <t>devilee@minkirri.apana.org.au</t>
  </si>
  <si>
    <t>mir</t>
  </si>
  <si>
    <t>ttey</t>
  </si>
  <si>
    <t>Lastname</t>
  </si>
  <si>
    <t>Beg1</t>
  </si>
  <si>
    <t>End1</t>
  </si>
  <si>
    <t>Dur1</t>
  </si>
  <si>
    <t>Fees1</t>
  </si>
  <si>
    <t>Beg2</t>
  </si>
  <si>
    <t>End2</t>
  </si>
  <si>
    <t>Dur2</t>
  </si>
  <si>
    <t>Fees2</t>
  </si>
  <si>
    <t>IP fixed fees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</si>
</sst>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_)"/>
    <numFmt numFmtId="173" formatCode="0.00_)"/>
    <numFmt numFmtId="174" formatCode="0_)"/>
    <numFmt numFmtId="175" formatCode="_-[$$-C09]* #,##0.00_-;\-[$$-C09]* #,##0.00_-;_-[$$-C09]* &quot;-&quot;??_-;_-@_-"/>
    <numFmt numFmtId="176" formatCode="[$$-C09]#,##0.00;[Red]\-[$$-C09]#,##0.00"/>
    <numFmt numFmtId="177" formatCode="&quot;$&quot;#,##0.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 applyProtection="1">
      <alignment horizontal="left"/>
      <protection/>
    </xf>
    <xf numFmtId="14" fontId="4" fillId="0" borderId="0" xfId="0" applyNumberFormat="1" applyFont="1" applyAlignment="1" applyProtection="1">
      <alignment/>
      <protection locked="0"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170" fontId="0" fillId="0" borderId="0" xfId="0" applyNumberFormat="1" applyBorder="1" applyAlignment="1">
      <alignment/>
    </xf>
    <xf numFmtId="0" fontId="0" fillId="0" borderId="1" xfId="0" applyBorder="1" applyAlignment="1" applyProtection="1">
      <alignment horizontal="left"/>
      <protection/>
    </xf>
    <xf numFmtId="170" fontId="0" fillId="0" borderId="2" xfId="0" applyNumberFormat="1" applyBorder="1" applyAlignment="1">
      <alignment/>
    </xf>
    <xf numFmtId="170" fontId="0" fillId="0" borderId="3" xfId="0" applyNumberFormat="1" applyBorder="1" applyAlignment="1">
      <alignment/>
    </xf>
    <xf numFmtId="0" fontId="0" fillId="0" borderId="4" xfId="0" applyBorder="1" applyAlignment="1" applyProtection="1">
      <alignment horizontal="left"/>
      <protection/>
    </xf>
    <xf numFmtId="170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170" fontId="0" fillId="0" borderId="7" xfId="0" applyNumberFormat="1" applyBorder="1" applyAlignment="1">
      <alignment/>
    </xf>
    <xf numFmtId="170" fontId="0" fillId="0" borderId="8" xfId="0" applyNumberFormat="1" applyBorder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0" fontId="0" fillId="0" borderId="14" xfId="0" applyNumberFormat="1" applyBorder="1" applyAlignment="1">
      <alignment/>
    </xf>
    <xf numFmtId="17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Alignment="1">
      <alignment/>
    </xf>
    <xf numFmtId="170" fontId="0" fillId="0" borderId="0" xfId="17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="75" zoomScaleNormal="75" workbookViewId="0" topLeftCell="A3">
      <selection activeCell="B4" sqref="B4"/>
    </sheetView>
  </sheetViews>
  <sheetFormatPr defaultColWidth="9.7109375" defaultRowHeight="12.75"/>
  <cols>
    <col min="1" max="1" width="32.7109375" style="0" customWidth="1"/>
    <col min="2" max="4" width="12.7109375" style="2" customWidth="1"/>
    <col min="5" max="5" width="10.7109375" style="0" customWidth="1"/>
  </cols>
  <sheetData>
    <row r="1" spans="1:3" ht="12.75">
      <c r="A1" s="3" t="s">
        <v>0</v>
      </c>
      <c r="B1" s="2" t="s">
        <v>1</v>
      </c>
      <c r="C1" s="2" t="s">
        <v>2</v>
      </c>
    </row>
    <row r="2" spans="1:3" ht="12.75">
      <c r="A2" s="3" t="s">
        <v>3</v>
      </c>
      <c r="B2" s="4">
        <v>34516</v>
      </c>
      <c r="C2" s="6"/>
    </row>
    <row r="3" spans="1:4" ht="12.75">
      <c r="A3" s="3" t="s">
        <v>4</v>
      </c>
      <c r="B3" s="4">
        <v>36707</v>
      </c>
      <c r="C3" s="5"/>
      <c r="D3" s="5"/>
    </row>
    <row r="4" spans="1:4" ht="12.75">
      <c r="A4" s="3"/>
      <c r="B4" s="4"/>
      <c r="C4" s="5"/>
      <c r="D4" s="5"/>
    </row>
    <row r="5" ht="13.5" thickBot="1">
      <c r="A5" s="7" t="s">
        <v>5</v>
      </c>
    </row>
    <row r="6" spans="1:4" ht="12.75">
      <c r="A6" s="9" t="s">
        <v>6</v>
      </c>
      <c r="B6" s="10"/>
      <c r="C6" s="10"/>
      <c r="D6" s="11"/>
    </row>
    <row r="7" spans="1:4" ht="12.75">
      <c r="A7" s="14" t="s">
        <v>7</v>
      </c>
      <c r="B7" s="8">
        <f>SUM(Fees!G:G)</f>
        <v>7594</v>
      </c>
      <c r="C7" s="8"/>
      <c r="D7" s="13"/>
    </row>
    <row r="8" spans="1:4" ht="12.75">
      <c r="A8" s="14"/>
      <c r="B8" s="8"/>
      <c r="C8" s="8">
        <f>SUM(B6:B8)</f>
        <v>7594</v>
      </c>
      <c r="D8" s="13"/>
    </row>
    <row r="9" spans="1:4" ht="12.75">
      <c r="A9" s="14" t="s">
        <v>8</v>
      </c>
      <c r="B9" s="8"/>
      <c r="C9" s="8"/>
      <c r="D9" s="13"/>
    </row>
    <row r="10" spans="1:4" ht="12.75">
      <c r="A10" s="14" t="s">
        <v>9</v>
      </c>
      <c r="B10" s="8">
        <f>SUM(Apana!G:G)</f>
        <v>3465.7799999999997</v>
      </c>
      <c r="C10" s="8"/>
      <c r="D10" s="13"/>
    </row>
    <row r="11" spans="1:4" ht="12.75">
      <c r="A11" s="14" t="s">
        <v>10</v>
      </c>
      <c r="B11" s="8">
        <f>SUM('Ph 9650'!G:G)</f>
        <v>499.34999999999985</v>
      </c>
      <c r="C11" s="8"/>
      <c r="D11" s="13"/>
    </row>
    <row r="12" spans="1:4" ht="12.75">
      <c r="A12" s="14" t="s">
        <v>11</v>
      </c>
      <c r="B12" s="8">
        <f>SUM('Ph 9381'!G:G)</f>
        <v>3962.2999999999997</v>
      </c>
      <c r="C12" s="8"/>
      <c r="D12" s="13"/>
    </row>
    <row r="13" spans="1:4" ht="12.75">
      <c r="A13" s="14" t="s">
        <v>12</v>
      </c>
      <c r="B13" s="8">
        <f>SUM(Other!G:G)</f>
        <v>413.27000000000004</v>
      </c>
      <c r="C13" s="8"/>
      <c r="D13" s="13"/>
    </row>
    <row r="14" spans="1:4" ht="12.75">
      <c r="A14" s="14"/>
      <c r="B14" s="8"/>
      <c r="C14" s="8">
        <f>SUM(B9:B14)</f>
        <v>8340.699999999999</v>
      </c>
      <c r="D14" s="13"/>
    </row>
    <row r="15" spans="1:4" ht="13.5" thickBot="1">
      <c r="A15" s="15" t="s">
        <v>13</v>
      </c>
      <c r="B15" s="16"/>
      <c r="C15" s="16"/>
      <c r="D15" s="17">
        <f>C8-C14</f>
        <v>-746.6999999999989</v>
      </c>
    </row>
    <row r="17" ht="13.5" thickBot="1">
      <c r="A17" s="7" t="s">
        <v>14</v>
      </c>
    </row>
    <row r="18" spans="1:4" ht="12.75">
      <c r="A18" s="9" t="s">
        <v>15</v>
      </c>
      <c r="B18" s="10"/>
      <c r="C18" s="10"/>
      <c r="D18" s="11"/>
    </row>
    <row r="19" spans="1:5" ht="12.75">
      <c r="A19" s="12" t="s">
        <v>16</v>
      </c>
      <c r="B19" s="8">
        <f>SUM(Bank!G:G)</f>
        <v>168.19999999999962</v>
      </c>
      <c r="C19" s="8"/>
      <c r="D19" s="13"/>
      <c r="E19" s="2"/>
    </row>
    <row r="20" spans="1:5" ht="12.75">
      <c r="A20" s="12"/>
      <c r="B20" s="8"/>
      <c r="C20" s="8">
        <f>SUM(B18:B20)</f>
        <v>168.19999999999962</v>
      </c>
      <c r="D20" s="13"/>
      <c r="E20" s="2"/>
    </row>
    <row r="21" spans="1:4" ht="12.75">
      <c r="A21" s="12" t="s">
        <v>17</v>
      </c>
      <c r="B21" s="8"/>
      <c r="C21" s="8"/>
      <c r="D21" s="13"/>
    </row>
    <row r="22" spans="1:4" ht="12.75">
      <c r="A22" s="14"/>
      <c r="B22" s="8"/>
      <c r="C22" s="8">
        <f>SUM(B21:B22)</f>
        <v>0</v>
      </c>
      <c r="D22" s="13"/>
    </row>
    <row r="23" spans="1:4" ht="12.75">
      <c r="A23" s="14" t="s">
        <v>13</v>
      </c>
      <c r="B23" s="8"/>
      <c r="C23" s="8"/>
      <c r="D23" s="13">
        <f>SUM(C18:C23)</f>
        <v>168.19999999999962</v>
      </c>
    </row>
    <row r="24" spans="1:4" ht="12.75">
      <c r="A24" s="14"/>
      <c r="B24" s="8"/>
      <c r="C24" s="8"/>
      <c r="D24" s="13"/>
    </row>
    <row r="25" spans="1:4" ht="12.75">
      <c r="A25" s="14" t="s">
        <v>18</v>
      </c>
      <c r="B25" s="8"/>
      <c r="C25" s="8"/>
      <c r="D25" s="13"/>
    </row>
    <row r="26" spans="1:4" ht="12.75">
      <c r="A26" s="14" t="s">
        <v>19</v>
      </c>
      <c r="B26" s="8">
        <f>SUM('DB'!G:G)</f>
        <v>314.9500000000005</v>
      </c>
      <c r="C26" s="8"/>
      <c r="D26" s="13"/>
    </row>
    <row r="27" spans="1:4" ht="12.75">
      <c r="A27" s="14" t="s">
        <v>20</v>
      </c>
      <c r="B27" s="8">
        <f>SUM(TG!G:G)</f>
        <v>599.95</v>
      </c>
      <c r="C27" s="8"/>
      <c r="D27" s="13"/>
    </row>
    <row r="28" spans="1:4" ht="12.75">
      <c r="A28" s="14"/>
      <c r="B28" s="8"/>
      <c r="C28" s="8">
        <f>SUM(B25:B28)</f>
        <v>914.9000000000005</v>
      </c>
      <c r="D28" s="13"/>
    </row>
    <row r="29" spans="1:4" ht="12.75">
      <c r="A29" s="14" t="s">
        <v>21</v>
      </c>
      <c r="B29" s="8"/>
      <c r="C29" s="8"/>
      <c r="D29" s="13"/>
    </row>
    <row r="30" spans="1:4" ht="12.75">
      <c r="A30" s="14"/>
      <c r="B30" s="8"/>
      <c r="C30" s="8">
        <f>SUM(B29:B30)</f>
        <v>0</v>
      </c>
      <c r="D30" s="13"/>
    </row>
    <row r="31" spans="1:4" ht="12.75">
      <c r="A31" s="14" t="s">
        <v>13</v>
      </c>
      <c r="B31" s="8"/>
      <c r="C31" s="8"/>
      <c r="D31" s="13">
        <f>SUM(C25:C31)</f>
        <v>914.9000000000005</v>
      </c>
    </row>
    <row r="32" spans="1:4" ht="12.75">
      <c r="A32" s="14"/>
      <c r="B32" s="8"/>
      <c r="C32" s="8"/>
      <c r="D32" s="13"/>
    </row>
    <row r="33" spans="1:4" ht="13.5" thickBot="1">
      <c r="A33" s="15" t="s">
        <v>22</v>
      </c>
      <c r="B33" s="16"/>
      <c r="C33" s="16"/>
      <c r="D33" s="17">
        <f>D23-D31</f>
        <v>-746.700000000001</v>
      </c>
    </row>
    <row r="35" ht="13.5" thickBot="1">
      <c r="A35" s="18" t="s">
        <v>23</v>
      </c>
    </row>
    <row r="36" spans="1:4" ht="13.5" thickTop="1">
      <c r="A36" s="19" t="s">
        <v>24</v>
      </c>
      <c r="B36" s="20" t="s">
        <v>25</v>
      </c>
      <c r="C36" s="20" t="s">
        <v>26</v>
      </c>
      <c r="D36" s="28"/>
    </row>
    <row r="37" spans="1:4" ht="12.75">
      <c r="A37" s="21" t="s">
        <v>27</v>
      </c>
      <c r="B37" s="8">
        <f>SUMIF(HWare!H:H,Summary!A37,HWare!F:F)</f>
        <v>6052</v>
      </c>
      <c r="C37" s="8">
        <f>SUMIF(HWare!H:H,A37,HWare!G:G)</f>
        <v>3948</v>
      </c>
      <c r="D37" s="24"/>
    </row>
    <row r="38" spans="1:4" ht="12.75">
      <c r="A38" s="21" t="s">
        <v>28</v>
      </c>
      <c r="B38" s="8">
        <f>SUMIF(HWare!H:H,Summary!A38,HWare!F:F)</f>
        <v>1190</v>
      </c>
      <c r="C38" s="8">
        <f>SUMIF(HWare!H:H,A38,HWare!G:G)</f>
        <v>3060</v>
      </c>
      <c r="D38" s="24"/>
    </row>
    <row r="39" spans="1:4" ht="12.75">
      <c r="A39" s="21"/>
      <c r="B39" s="8"/>
      <c r="C39" s="8"/>
      <c r="D39" s="23">
        <f>SUM(C36:C39)</f>
        <v>7008</v>
      </c>
    </row>
    <row r="40" spans="1:4" ht="12.75">
      <c r="A40" s="21"/>
      <c r="B40" s="8"/>
      <c r="C40" s="22"/>
      <c r="D40" s="24"/>
    </row>
    <row r="41" spans="1:4" ht="12.75">
      <c r="A41" s="21" t="s">
        <v>29</v>
      </c>
      <c r="B41" s="8" t="s">
        <v>25</v>
      </c>
      <c r="C41" s="8" t="s">
        <v>26</v>
      </c>
      <c r="D41" s="24"/>
    </row>
    <row r="42" spans="1:4" ht="12.75">
      <c r="A42" s="21" t="s">
        <v>27</v>
      </c>
      <c r="B42" s="8">
        <f>SUMIF(HWare!$I:$I,$A42,HWare!F:F)</f>
        <v>6967</v>
      </c>
      <c r="C42" s="8">
        <f>SUMIF(HWare!$I:$I,$A42,HWare!G:G)</f>
        <v>5068</v>
      </c>
      <c r="D42" s="24"/>
    </row>
    <row r="43" spans="1:4" ht="12.75">
      <c r="A43" s="21" t="s">
        <v>28</v>
      </c>
      <c r="B43" s="8">
        <f>SUMIF(HWare!$I:$I,$A43,HWare!F:F)</f>
        <v>25</v>
      </c>
      <c r="C43" s="8">
        <f>SUMIF(HWare!$I:$I,$A43,HWare!G:G)</f>
        <v>1740</v>
      </c>
      <c r="D43" s="24"/>
    </row>
    <row r="44" spans="1:4" ht="12.75">
      <c r="A44" s="21" t="s">
        <v>30</v>
      </c>
      <c r="B44" s="8">
        <f>SUMIF(HWare!$I:$I,$A44,HWare!F:F)</f>
        <v>250</v>
      </c>
      <c r="C44" s="8">
        <f>SUMIF(HWare!$I:$I,$A44,HWare!G:G)</f>
        <v>200</v>
      </c>
      <c r="D44" s="24"/>
    </row>
    <row r="45" spans="1:4" ht="13.5" thickBot="1">
      <c r="A45" s="25"/>
      <c r="B45" s="26"/>
      <c r="C45" s="26"/>
      <c r="D45" s="27">
        <f>SUM(C41:C45)</f>
        <v>7008</v>
      </c>
    </row>
    <row r="46" spans="2:3" ht="13.5" thickTop="1">
      <c r="B46"/>
      <c r="C46"/>
    </row>
    <row r="47" spans="2:3" ht="12.75">
      <c r="B47"/>
      <c r="C47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0"/>
  <sheetViews>
    <sheetView zoomScale="75" zoomScaleNormal="75" workbookViewId="0" topLeftCell="A23">
      <selection activeCell="C31" sqref="C31"/>
    </sheetView>
  </sheetViews>
  <sheetFormatPr defaultColWidth="9.7109375" defaultRowHeight="12.75"/>
  <cols>
    <col min="3" max="3" width="32.7109375" style="0" customWidth="1"/>
    <col min="4" max="4" width="10.7109375" style="30" customWidth="1"/>
    <col min="5" max="6" width="10.7109375" style="2" customWidth="1"/>
  </cols>
  <sheetData>
    <row r="1" spans="1:7" ht="12.75">
      <c r="A1" s="1" t="s">
        <v>54</v>
      </c>
      <c r="B1" t="s">
        <v>337</v>
      </c>
      <c r="C1" t="s">
        <v>338</v>
      </c>
      <c r="D1" s="30" t="s">
        <v>339</v>
      </c>
      <c r="E1" s="29" t="s">
        <v>340</v>
      </c>
      <c r="F1" s="29" t="s">
        <v>32</v>
      </c>
      <c r="G1" t="s">
        <v>341</v>
      </c>
    </row>
    <row r="2" spans="1:12" ht="12.75">
      <c r="A2" s="1">
        <v>34835</v>
      </c>
      <c r="B2" t="s">
        <v>27</v>
      </c>
      <c r="C2" t="s">
        <v>459</v>
      </c>
      <c r="D2" s="30">
        <f>F2-E2</f>
        <v>90.95000000000005</v>
      </c>
      <c r="E2" s="2">
        <f>3*133+173</f>
        <v>572</v>
      </c>
      <c r="F2" s="2">
        <v>662.95</v>
      </c>
      <c r="G2">
        <f>IF(AND(Open&lt;=A2,A2&lt;=Close),D2,0)</f>
        <v>90.95000000000005</v>
      </c>
      <c r="I2" s="1"/>
      <c r="L2" s="2"/>
    </row>
    <row r="3" spans="1:12" ht="12.75">
      <c r="A3" s="1">
        <v>34901</v>
      </c>
      <c r="B3" t="s">
        <v>27</v>
      </c>
      <c r="C3" t="s">
        <v>353</v>
      </c>
      <c r="D3" s="30">
        <v>123.65</v>
      </c>
      <c r="G3">
        <f aca="true" t="shared" si="0" ref="G3:G18">IF(AND(Open&lt;=A3,A3&lt;=Close),D3,0)</f>
        <v>123.65</v>
      </c>
      <c r="I3" s="1"/>
      <c r="L3" s="2"/>
    </row>
    <row r="4" spans="1:11" ht="12.75">
      <c r="A4" s="1">
        <v>34929</v>
      </c>
      <c r="B4" t="s">
        <v>28</v>
      </c>
      <c r="C4" t="s">
        <v>353</v>
      </c>
      <c r="D4" s="30">
        <v>63.15</v>
      </c>
      <c r="G4">
        <f t="shared" si="0"/>
        <v>63.15</v>
      </c>
      <c r="H4" s="1"/>
      <c r="K4" s="2"/>
    </row>
    <row r="5" spans="1:12" ht="12.75">
      <c r="A5" s="1">
        <v>34990</v>
      </c>
      <c r="B5" t="s">
        <v>27</v>
      </c>
      <c r="C5" t="s">
        <v>353</v>
      </c>
      <c r="D5" s="30">
        <v>126.9</v>
      </c>
      <c r="G5">
        <f t="shared" si="0"/>
        <v>126.9</v>
      </c>
      <c r="I5" s="1"/>
      <c r="L5" s="2"/>
    </row>
    <row r="6" spans="1:11" ht="12.75">
      <c r="A6" s="1">
        <v>35024</v>
      </c>
      <c r="B6" t="s">
        <v>28</v>
      </c>
      <c r="C6" t="s">
        <v>353</v>
      </c>
      <c r="D6" s="30">
        <v>58.45</v>
      </c>
      <c r="G6">
        <f t="shared" si="0"/>
        <v>58.45</v>
      </c>
      <c r="H6" s="1"/>
      <c r="K6" s="2"/>
    </row>
    <row r="7" spans="1:11" ht="12.75">
      <c r="A7" s="1">
        <v>35063</v>
      </c>
      <c r="B7" t="s">
        <v>28</v>
      </c>
      <c r="C7" t="s">
        <v>353</v>
      </c>
      <c r="D7" s="30">
        <v>89.95</v>
      </c>
      <c r="G7">
        <f t="shared" si="0"/>
        <v>89.95</v>
      </c>
      <c r="H7" s="1"/>
      <c r="K7" s="2"/>
    </row>
    <row r="8" spans="1:7" ht="12.75">
      <c r="A8" s="1">
        <v>35087</v>
      </c>
      <c r="B8" t="s">
        <v>482</v>
      </c>
      <c r="C8" t="s">
        <v>353</v>
      </c>
      <c r="D8" s="30">
        <v>85.7</v>
      </c>
      <c r="F8" t="s">
        <v>478</v>
      </c>
      <c r="G8">
        <f t="shared" si="0"/>
        <v>85.7</v>
      </c>
    </row>
    <row r="9" spans="1:12" ht="12.75">
      <c r="A9" s="1">
        <v>35115</v>
      </c>
      <c r="B9" t="s">
        <v>27</v>
      </c>
      <c r="C9" t="s">
        <v>353</v>
      </c>
      <c r="D9" s="30">
        <v>64.7</v>
      </c>
      <c r="F9"/>
      <c r="G9">
        <f t="shared" si="0"/>
        <v>64.7</v>
      </c>
      <c r="I9" s="1"/>
      <c r="L9" s="2"/>
    </row>
    <row r="10" spans="1:12" ht="12.75">
      <c r="A10" s="1">
        <v>35140</v>
      </c>
      <c r="B10" t="s">
        <v>27</v>
      </c>
      <c r="C10" t="s">
        <v>353</v>
      </c>
      <c r="D10" s="30">
        <v>102.95</v>
      </c>
      <c r="F10"/>
      <c r="G10">
        <f t="shared" si="0"/>
        <v>102.95</v>
      </c>
      <c r="I10" s="1"/>
      <c r="L10" s="2"/>
    </row>
    <row r="11" spans="1:12" ht="12.75">
      <c r="A11" s="1">
        <v>35181</v>
      </c>
      <c r="B11" t="s">
        <v>27</v>
      </c>
      <c r="C11" t="s">
        <v>353</v>
      </c>
      <c r="D11" s="30">
        <v>89.7</v>
      </c>
      <c r="F11"/>
      <c r="G11">
        <f t="shared" si="0"/>
        <v>89.7</v>
      </c>
      <c r="I11" s="1"/>
      <c r="L11" s="2"/>
    </row>
    <row r="12" spans="1:12" ht="12.75">
      <c r="A12" s="1">
        <v>35207</v>
      </c>
      <c r="B12" t="s">
        <v>27</v>
      </c>
      <c r="C12" t="s">
        <v>353</v>
      </c>
      <c r="D12" s="30">
        <v>65.2</v>
      </c>
      <c r="F12"/>
      <c r="G12">
        <f t="shared" si="0"/>
        <v>65.2</v>
      </c>
      <c r="I12" s="1"/>
      <c r="L12" s="2"/>
    </row>
    <row r="13" spans="1:7" ht="12.75">
      <c r="A13" s="1">
        <v>35240</v>
      </c>
      <c r="B13" t="s">
        <v>27</v>
      </c>
      <c r="C13" t="s">
        <v>353</v>
      </c>
      <c r="D13" s="30">
        <v>69.45</v>
      </c>
      <c r="F13"/>
      <c r="G13">
        <f t="shared" si="0"/>
        <v>69.45</v>
      </c>
    </row>
    <row r="14" spans="1:7" ht="12.75">
      <c r="A14" s="1">
        <v>35261</v>
      </c>
      <c r="B14" t="s">
        <v>27</v>
      </c>
      <c r="C14" t="s">
        <v>353</v>
      </c>
      <c r="D14" s="30">
        <v>60.7</v>
      </c>
      <c r="F14"/>
      <c r="G14">
        <f t="shared" si="0"/>
        <v>60.7</v>
      </c>
    </row>
    <row r="15" spans="1:7" ht="12.75">
      <c r="A15" s="1">
        <v>35298</v>
      </c>
      <c r="B15" t="s">
        <v>484</v>
      </c>
      <c r="C15" t="s">
        <v>353</v>
      </c>
      <c r="D15" s="30">
        <v>68.7</v>
      </c>
      <c r="F15" t="s">
        <v>468</v>
      </c>
      <c r="G15">
        <f t="shared" si="0"/>
        <v>68.7</v>
      </c>
    </row>
    <row r="16" spans="1:7" ht="12.75">
      <c r="A16" s="1">
        <v>35333</v>
      </c>
      <c r="B16" t="s">
        <v>27</v>
      </c>
      <c r="C16" t="s">
        <v>353</v>
      </c>
      <c r="D16" s="30">
        <v>81.2</v>
      </c>
      <c r="F16"/>
      <c r="G16">
        <f t="shared" si="0"/>
        <v>81.2</v>
      </c>
    </row>
    <row r="17" spans="1:7" ht="12.75">
      <c r="A17" s="1">
        <v>35366</v>
      </c>
      <c r="B17" t="s">
        <v>470</v>
      </c>
      <c r="C17" t="s">
        <v>353</v>
      </c>
      <c r="D17" s="30">
        <v>76.95</v>
      </c>
      <c r="E17" s="29">
        <v>100003</v>
      </c>
      <c r="F17"/>
      <c r="G17">
        <f t="shared" si="0"/>
        <v>76.95</v>
      </c>
    </row>
    <row r="18" spans="1:7" ht="12.75">
      <c r="A18" s="1">
        <v>35404</v>
      </c>
      <c r="B18" t="s">
        <v>470</v>
      </c>
      <c r="C18" t="s">
        <v>353</v>
      </c>
      <c r="D18" s="30">
        <v>57.95</v>
      </c>
      <c r="E18" s="29">
        <v>100005</v>
      </c>
      <c r="F18"/>
      <c r="G18">
        <f t="shared" si="0"/>
        <v>57.95</v>
      </c>
    </row>
    <row r="19" spans="1:7" ht="12.75">
      <c r="A19" s="1">
        <v>35433</v>
      </c>
      <c r="B19" t="s">
        <v>470</v>
      </c>
      <c r="C19" t="s">
        <v>353</v>
      </c>
      <c r="D19" s="30">
        <v>60.2</v>
      </c>
      <c r="E19" s="29">
        <v>100006</v>
      </c>
      <c r="F19"/>
      <c r="G19">
        <f aca="true" t="shared" si="1" ref="G19:G34">IF(AND(Open&lt;=A19,A19&lt;=Close),D19,0)</f>
        <v>60.2</v>
      </c>
    </row>
    <row r="20" spans="1:7" ht="12.75">
      <c r="A20" s="1">
        <v>35445</v>
      </c>
      <c r="B20" t="s">
        <v>470</v>
      </c>
      <c r="C20" t="s">
        <v>353</v>
      </c>
      <c r="D20" s="30">
        <v>57.2</v>
      </c>
      <c r="E20" s="29">
        <v>100009</v>
      </c>
      <c r="F20"/>
      <c r="G20">
        <f t="shared" si="1"/>
        <v>57.2</v>
      </c>
    </row>
    <row r="21" spans="1:7" ht="12.75">
      <c r="A21" s="1">
        <v>35477</v>
      </c>
      <c r="B21" t="s">
        <v>470</v>
      </c>
      <c r="C21" t="s">
        <v>353</v>
      </c>
      <c r="D21" s="30">
        <v>61.95</v>
      </c>
      <c r="E21" s="29">
        <v>100010</v>
      </c>
      <c r="G21">
        <f t="shared" si="1"/>
        <v>61.95</v>
      </c>
    </row>
    <row r="22" spans="1:7" ht="12.75">
      <c r="A22" s="1">
        <v>35512</v>
      </c>
      <c r="B22" t="s">
        <v>470</v>
      </c>
      <c r="C22" t="s">
        <v>353</v>
      </c>
      <c r="D22" s="30">
        <v>60.7</v>
      </c>
      <c r="E22" s="29">
        <v>100012</v>
      </c>
      <c r="F22"/>
      <c r="G22">
        <f t="shared" si="1"/>
        <v>60.7</v>
      </c>
    </row>
    <row r="23" spans="1:7" ht="12.75">
      <c r="A23" s="1">
        <v>35534</v>
      </c>
      <c r="B23" t="s">
        <v>470</v>
      </c>
      <c r="C23" t="s">
        <v>353</v>
      </c>
      <c r="D23" s="30">
        <v>64.95</v>
      </c>
      <c r="E23" s="29">
        <v>100014</v>
      </c>
      <c r="F23" s="29"/>
      <c r="G23">
        <f t="shared" si="1"/>
        <v>64.95</v>
      </c>
    </row>
    <row r="24" spans="1:7" ht="12.75">
      <c r="A24" s="1">
        <v>35564</v>
      </c>
      <c r="B24" t="s">
        <v>470</v>
      </c>
      <c r="C24" t="s">
        <v>353</v>
      </c>
      <c r="D24" s="30">
        <v>65.2</v>
      </c>
      <c r="E24" s="29">
        <v>100016</v>
      </c>
      <c r="F24" s="29"/>
      <c r="G24">
        <f t="shared" si="1"/>
        <v>65.2</v>
      </c>
    </row>
    <row r="25" spans="1:7" ht="12.75">
      <c r="A25" s="1">
        <v>35603</v>
      </c>
      <c r="B25" t="s">
        <v>470</v>
      </c>
      <c r="C25" t="s">
        <v>353</v>
      </c>
      <c r="D25" s="30">
        <v>166.6</v>
      </c>
      <c r="E25" s="29">
        <v>100018</v>
      </c>
      <c r="F25" s="29"/>
      <c r="G25">
        <f t="shared" si="1"/>
        <v>166.6</v>
      </c>
    </row>
    <row r="26" spans="1:7" ht="12.75">
      <c r="A26" s="1">
        <v>35689</v>
      </c>
      <c r="B26" t="s">
        <v>470</v>
      </c>
      <c r="C26" t="s">
        <v>353</v>
      </c>
      <c r="D26" s="30">
        <v>178.1</v>
      </c>
      <c r="E26" s="29">
        <v>100025</v>
      </c>
      <c r="G26">
        <f t="shared" si="1"/>
        <v>178.1</v>
      </c>
    </row>
    <row r="27" spans="1:7" ht="12.75">
      <c r="A27" s="1">
        <v>35793</v>
      </c>
      <c r="B27" t="s">
        <v>470</v>
      </c>
      <c r="C27" t="s">
        <v>353</v>
      </c>
      <c r="D27" s="30">
        <v>177.35</v>
      </c>
      <c r="E27" s="29">
        <v>100062</v>
      </c>
      <c r="G27">
        <f t="shared" si="1"/>
        <v>177.35</v>
      </c>
    </row>
    <row r="28" spans="1:7" ht="12.75">
      <c r="A28" s="1">
        <v>35872</v>
      </c>
      <c r="B28" t="s">
        <v>470</v>
      </c>
      <c r="C28" t="s">
        <v>353</v>
      </c>
      <c r="D28" s="30">
        <v>183.6</v>
      </c>
      <c r="E28" s="29">
        <v>100066</v>
      </c>
      <c r="F28" s="29"/>
      <c r="G28">
        <f t="shared" si="1"/>
        <v>183.6</v>
      </c>
    </row>
    <row r="29" spans="1:7" ht="12.75">
      <c r="A29" s="1">
        <v>35992</v>
      </c>
      <c r="B29" t="s">
        <v>470</v>
      </c>
      <c r="C29" t="s">
        <v>353</v>
      </c>
      <c r="D29" s="30">
        <v>176.6</v>
      </c>
      <c r="E29" s="29">
        <v>100070</v>
      </c>
      <c r="F29" s="29"/>
      <c r="G29">
        <f t="shared" si="1"/>
        <v>176.6</v>
      </c>
    </row>
    <row r="30" spans="1:7" ht="12.75">
      <c r="A30" s="1">
        <v>36083</v>
      </c>
      <c r="B30" t="s">
        <v>470</v>
      </c>
      <c r="C30" t="s">
        <v>353</v>
      </c>
      <c r="D30" s="30">
        <v>179.6</v>
      </c>
      <c r="E30" s="29">
        <v>100072</v>
      </c>
      <c r="F30" s="29"/>
      <c r="G30">
        <f t="shared" si="1"/>
        <v>179.6</v>
      </c>
    </row>
    <row r="31" spans="1:7" ht="12.75">
      <c r="A31" s="1">
        <v>36181</v>
      </c>
      <c r="B31" t="s">
        <v>27</v>
      </c>
      <c r="C31" t="s">
        <v>353</v>
      </c>
      <c r="D31" s="30">
        <v>238.85</v>
      </c>
      <c r="G31">
        <f t="shared" si="1"/>
        <v>238.85</v>
      </c>
    </row>
    <row r="32" spans="1:7" ht="12.75">
      <c r="A32" s="1">
        <v>36265</v>
      </c>
      <c r="B32" t="s">
        <v>470</v>
      </c>
      <c r="C32" t="s">
        <v>353</v>
      </c>
      <c r="D32" s="30">
        <v>302.6</v>
      </c>
      <c r="E32" s="29">
        <v>100080</v>
      </c>
      <c r="G32">
        <f t="shared" si="1"/>
        <v>302.6</v>
      </c>
    </row>
    <row r="33" spans="1:7" ht="12.75">
      <c r="A33" s="1">
        <v>36367</v>
      </c>
      <c r="B33" t="s">
        <v>470</v>
      </c>
      <c r="C33" t="s">
        <v>353</v>
      </c>
      <c r="D33" s="30">
        <v>254.1</v>
      </c>
      <c r="E33" s="2">
        <v>2217568</v>
      </c>
      <c r="G33">
        <f t="shared" si="1"/>
        <v>254.1</v>
      </c>
    </row>
    <row r="34" spans="1:7" ht="12.75">
      <c r="A34" s="1">
        <v>36445</v>
      </c>
      <c r="B34" t="s">
        <v>470</v>
      </c>
      <c r="C34" t="s">
        <v>353</v>
      </c>
      <c r="D34" s="30">
        <v>189.6</v>
      </c>
      <c r="E34" s="29">
        <v>100085</v>
      </c>
      <c r="G34">
        <f t="shared" si="1"/>
        <v>189.6</v>
      </c>
    </row>
    <row r="35" spans="1:7" ht="12.75">
      <c r="A35" s="1">
        <v>36530</v>
      </c>
      <c r="B35" t="s">
        <v>470</v>
      </c>
      <c r="C35" t="s">
        <v>353</v>
      </c>
      <c r="D35" s="30">
        <v>168.85</v>
      </c>
      <c r="E35" s="29">
        <v>100090</v>
      </c>
      <c r="G35">
        <f aca="true" t="shared" si="2" ref="G35:G50">IF(AND(Open&lt;=A35,A35&lt;=Close),D35,0)</f>
        <v>168.85</v>
      </c>
    </row>
    <row r="36" ht="12.75">
      <c r="G36">
        <f t="shared" si="2"/>
        <v>0</v>
      </c>
    </row>
    <row r="37" ht="12.75">
      <c r="G37">
        <f t="shared" si="2"/>
        <v>0</v>
      </c>
    </row>
    <row r="38" ht="12.75">
      <c r="G38">
        <f t="shared" si="2"/>
        <v>0</v>
      </c>
    </row>
    <row r="39" ht="12.75">
      <c r="G39">
        <f t="shared" si="2"/>
        <v>0</v>
      </c>
    </row>
    <row r="40" ht="12.75">
      <c r="G40">
        <f t="shared" si="2"/>
        <v>0</v>
      </c>
    </row>
    <row r="41" ht="12.75">
      <c r="G41">
        <f t="shared" si="2"/>
        <v>0</v>
      </c>
    </row>
    <row r="42" ht="12.75">
      <c r="G42">
        <f t="shared" si="2"/>
        <v>0</v>
      </c>
    </row>
    <row r="43" ht="12.75">
      <c r="G43">
        <f t="shared" si="2"/>
        <v>0</v>
      </c>
    </row>
    <row r="44" ht="12.75">
      <c r="G44">
        <f t="shared" si="2"/>
        <v>0</v>
      </c>
    </row>
    <row r="45" ht="12.75">
      <c r="G45">
        <f t="shared" si="2"/>
        <v>0</v>
      </c>
    </row>
    <row r="46" ht="12.75">
      <c r="G46">
        <f t="shared" si="2"/>
        <v>0</v>
      </c>
    </row>
    <row r="47" ht="12.75">
      <c r="G47">
        <f t="shared" si="2"/>
        <v>0</v>
      </c>
    </row>
    <row r="48" ht="12.75">
      <c r="G48">
        <f t="shared" si="2"/>
        <v>0</v>
      </c>
    </row>
    <row r="49" ht="12.75">
      <c r="G49">
        <f t="shared" si="2"/>
        <v>0</v>
      </c>
    </row>
    <row r="50" ht="12.75">
      <c r="G50">
        <f t="shared" si="2"/>
        <v>0</v>
      </c>
    </row>
    <row r="51" ht="12.75">
      <c r="G51">
        <f aca="true" t="shared" si="3" ref="G51:G66">IF(AND(Open&lt;=A51,A51&lt;=Close),D51,0)</f>
        <v>0</v>
      </c>
    </row>
    <row r="52" ht="12.75">
      <c r="G52">
        <f t="shared" si="3"/>
        <v>0</v>
      </c>
    </row>
    <row r="53" ht="12.75">
      <c r="G53">
        <f t="shared" si="3"/>
        <v>0</v>
      </c>
    </row>
    <row r="54" ht="12.75">
      <c r="G54">
        <f t="shared" si="3"/>
        <v>0</v>
      </c>
    </row>
    <row r="55" ht="12.75">
      <c r="G55">
        <f t="shared" si="3"/>
        <v>0</v>
      </c>
    </row>
    <row r="56" ht="12.75">
      <c r="G56">
        <f t="shared" si="3"/>
        <v>0</v>
      </c>
    </row>
    <row r="57" ht="12.75">
      <c r="G57">
        <f t="shared" si="3"/>
        <v>0</v>
      </c>
    </row>
    <row r="58" ht="12.75">
      <c r="G58">
        <f t="shared" si="3"/>
        <v>0</v>
      </c>
    </row>
    <row r="59" ht="12.75">
      <c r="G59">
        <f t="shared" si="3"/>
        <v>0</v>
      </c>
    </row>
    <row r="60" ht="12.75">
      <c r="G60">
        <f t="shared" si="3"/>
        <v>0</v>
      </c>
    </row>
    <row r="61" ht="12.75">
      <c r="G61">
        <f t="shared" si="3"/>
        <v>0</v>
      </c>
    </row>
    <row r="62" ht="12.75">
      <c r="G62">
        <f t="shared" si="3"/>
        <v>0</v>
      </c>
    </row>
    <row r="63" ht="12.75">
      <c r="G63">
        <f t="shared" si="3"/>
        <v>0</v>
      </c>
    </row>
    <row r="64" ht="12.75">
      <c r="G64">
        <f t="shared" si="3"/>
        <v>0</v>
      </c>
    </row>
    <row r="65" ht="12.75">
      <c r="G65">
        <f t="shared" si="3"/>
        <v>0</v>
      </c>
    </row>
    <row r="66" ht="12.75">
      <c r="G66">
        <f t="shared" si="3"/>
        <v>0</v>
      </c>
    </row>
    <row r="67" ht="12.75">
      <c r="G67">
        <f aca="true" t="shared" si="4" ref="G67:G82">IF(AND(Open&lt;=A67,A67&lt;=Close),D67,0)</f>
        <v>0</v>
      </c>
    </row>
    <row r="68" ht="12.75">
      <c r="G68">
        <f t="shared" si="4"/>
        <v>0</v>
      </c>
    </row>
    <row r="69" ht="12.75">
      <c r="G69">
        <f t="shared" si="4"/>
        <v>0</v>
      </c>
    </row>
    <row r="70" ht="12.75">
      <c r="G70">
        <f t="shared" si="4"/>
        <v>0</v>
      </c>
    </row>
    <row r="71" ht="12.75">
      <c r="G71">
        <f t="shared" si="4"/>
        <v>0</v>
      </c>
    </row>
    <row r="72" ht="12.75">
      <c r="G72">
        <f t="shared" si="4"/>
        <v>0</v>
      </c>
    </row>
    <row r="73" ht="12.75">
      <c r="G73">
        <f t="shared" si="4"/>
        <v>0</v>
      </c>
    </row>
    <row r="74" ht="12.75">
      <c r="G74">
        <f t="shared" si="4"/>
        <v>0</v>
      </c>
    </row>
    <row r="75" ht="12.75">
      <c r="G75">
        <f t="shared" si="4"/>
        <v>0</v>
      </c>
    </row>
    <row r="76" ht="12.75">
      <c r="G76">
        <f t="shared" si="4"/>
        <v>0</v>
      </c>
    </row>
    <row r="77" ht="12.75">
      <c r="G77">
        <f t="shared" si="4"/>
        <v>0</v>
      </c>
    </row>
    <row r="78" ht="12.75">
      <c r="G78">
        <f t="shared" si="4"/>
        <v>0</v>
      </c>
    </row>
    <row r="79" ht="12.75">
      <c r="G79">
        <f t="shared" si="4"/>
        <v>0</v>
      </c>
    </row>
    <row r="80" ht="12.75">
      <c r="G80">
        <f t="shared" si="4"/>
        <v>0</v>
      </c>
    </row>
    <row r="81" ht="12.75">
      <c r="G81">
        <f t="shared" si="4"/>
        <v>0</v>
      </c>
    </row>
    <row r="82" ht="12.75">
      <c r="G82">
        <f t="shared" si="4"/>
        <v>0</v>
      </c>
    </row>
    <row r="83" ht="12.75">
      <c r="G83">
        <f aca="true" t="shared" si="5" ref="G83:G98">IF(AND(Open&lt;=A83,A83&lt;=Close),D83,0)</f>
        <v>0</v>
      </c>
    </row>
    <row r="84" ht="12.75">
      <c r="G84">
        <f t="shared" si="5"/>
        <v>0</v>
      </c>
    </row>
    <row r="85" ht="12.75">
      <c r="G85">
        <f t="shared" si="5"/>
        <v>0</v>
      </c>
    </row>
    <row r="86" ht="12.75">
      <c r="G86">
        <f t="shared" si="5"/>
        <v>0</v>
      </c>
    </row>
    <row r="87" ht="12.75">
      <c r="G87">
        <f t="shared" si="5"/>
        <v>0</v>
      </c>
    </row>
    <row r="88" ht="12.75">
      <c r="G88">
        <f t="shared" si="5"/>
        <v>0</v>
      </c>
    </row>
    <row r="89" ht="12.75">
      <c r="G89">
        <f t="shared" si="5"/>
        <v>0</v>
      </c>
    </row>
    <row r="90" ht="12.75">
      <c r="G90">
        <f t="shared" si="5"/>
        <v>0</v>
      </c>
    </row>
    <row r="91" ht="12.75">
      <c r="G91">
        <f t="shared" si="5"/>
        <v>0</v>
      </c>
    </row>
    <row r="92" ht="12.75">
      <c r="G92">
        <f t="shared" si="5"/>
        <v>0</v>
      </c>
    </row>
    <row r="93" ht="12.75">
      <c r="G93">
        <f t="shared" si="5"/>
        <v>0</v>
      </c>
    </row>
    <row r="94" ht="12.75">
      <c r="G94">
        <f t="shared" si="5"/>
        <v>0</v>
      </c>
    </row>
    <row r="95" ht="12.75">
      <c r="G95">
        <f t="shared" si="5"/>
        <v>0</v>
      </c>
    </row>
    <row r="96" ht="12.75">
      <c r="G96">
        <f t="shared" si="5"/>
        <v>0</v>
      </c>
    </row>
    <row r="97" ht="12.75">
      <c r="G97">
        <f t="shared" si="5"/>
        <v>0</v>
      </c>
    </row>
    <row r="98" ht="12.75">
      <c r="G98">
        <f t="shared" si="5"/>
        <v>0</v>
      </c>
    </row>
    <row r="99" ht="12.75">
      <c r="G99">
        <f aca="true" t="shared" si="6" ref="G99:G114">IF(AND(Open&lt;=A99,A99&lt;=Close),D99,0)</f>
        <v>0</v>
      </c>
    </row>
    <row r="100" ht="12.75">
      <c r="G100">
        <f t="shared" si="6"/>
        <v>0</v>
      </c>
    </row>
    <row r="101" ht="12.75">
      <c r="G101">
        <f t="shared" si="6"/>
        <v>0</v>
      </c>
    </row>
    <row r="102" ht="12.75">
      <c r="G102">
        <f t="shared" si="6"/>
        <v>0</v>
      </c>
    </row>
    <row r="103" ht="12.75">
      <c r="G103">
        <f t="shared" si="6"/>
        <v>0</v>
      </c>
    </row>
    <row r="104" ht="12.75">
      <c r="G104">
        <f t="shared" si="6"/>
        <v>0</v>
      </c>
    </row>
    <row r="105" ht="12.75">
      <c r="G105">
        <f t="shared" si="6"/>
        <v>0</v>
      </c>
    </row>
    <row r="106" ht="12.75">
      <c r="G106">
        <f t="shared" si="6"/>
        <v>0</v>
      </c>
    </row>
    <row r="107" ht="12.75">
      <c r="G107">
        <f t="shared" si="6"/>
        <v>0</v>
      </c>
    </row>
    <row r="108" ht="12.75">
      <c r="G108">
        <f t="shared" si="6"/>
        <v>0</v>
      </c>
    </row>
    <row r="109" ht="12.75">
      <c r="G109">
        <f t="shared" si="6"/>
        <v>0</v>
      </c>
    </row>
    <row r="110" ht="12.75">
      <c r="G110">
        <f t="shared" si="6"/>
        <v>0</v>
      </c>
    </row>
    <row r="111" ht="12.75">
      <c r="G111">
        <f t="shared" si="6"/>
        <v>0</v>
      </c>
    </row>
    <row r="112" ht="12.75">
      <c r="G112">
        <f t="shared" si="6"/>
        <v>0</v>
      </c>
    </row>
    <row r="113" ht="12.75">
      <c r="G113">
        <f t="shared" si="6"/>
        <v>0</v>
      </c>
    </row>
    <row r="114" ht="12.75">
      <c r="G114">
        <f t="shared" si="6"/>
        <v>0</v>
      </c>
    </row>
    <row r="115" ht="12.75">
      <c r="G115">
        <f aca="true" t="shared" si="7" ref="G115:G130">IF(AND(Open&lt;=A115,A115&lt;=Close),D115,0)</f>
        <v>0</v>
      </c>
    </row>
    <row r="116" ht="12.75">
      <c r="G116">
        <f t="shared" si="7"/>
        <v>0</v>
      </c>
    </row>
    <row r="117" ht="12.75">
      <c r="G117">
        <f t="shared" si="7"/>
        <v>0</v>
      </c>
    </row>
    <row r="118" ht="12.75">
      <c r="G118">
        <f t="shared" si="7"/>
        <v>0</v>
      </c>
    </row>
    <row r="119" ht="12.75">
      <c r="G119">
        <f t="shared" si="7"/>
        <v>0</v>
      </c>
    </row>
    <row r="120" ht="12.75">
      <c r="G120">
        <f t="shared" si="7"/>
        <v>0</v>
      </c>
    </row>
    <row r="121" ht="12.75">
      <c r="G121">
        <f t="shared" si="7"/>
        <v>0</v>
      </c>
    </row>
    <row r="122" ht="12.75">
      <c r="G122">
        <f t="shared" si="7"/>
        <v>0</v>
      </c>
    </row>
    <row r="123" ht="12.75">
      <c r="G123">
        <f t="shared" si="7"/>
        <v>0</v>
      </c>
    </row>
    <row r="124" ht="12.75">
      <c r="G124">
        <f t="shared" si="7"/>
        <v>0</v>
      </c>
    </row>
    <row r="125" ht="12.75">
      <c r="G125">
        <f t="shared" si="7"/>
        <v>0</v>
      </c>
    </row>
    <row r="126" ht="12.75">
      <c r="G126">
        <f t="shared" si="7"/>
        <v>0</v>
      </c>
    </row>
    <row r="127" ht="12.75">
      <c r="G127">
        <f t="shared" si="7"/>
        <v>0</v>
      </c>
    </row>
    <row r="128" ht="12.75">
      <c r="G128">
        <f t="shared" si="7"/>
        <v>0</v>
      </c>
    </row>
    <row r="129" ht="12.75">
      <c r="G129">
        <f t="shared" si="7"/>
        <v>0</v>
      </c>
    </row>
    <row r="130" ht="12.75">
      <c r="G130">
        <f t="shared" si="7"/>
        <v>0</v>
      </c>
    </row>
    <row r="131" ht="12.75">
      <c r="G131">
        <f aca="true" t="shared" si="8" ref="G131:G146">IF(AND(Open&lt;=A131,A131&lt;=Close),D131,0)</f>
        <v>0</v>
      </c>
    </row>
    <row r="132" ht="12.75">
      <c r="G132">
        <f t="shared" si="8"/>
        <v>0</v>
      </c>
    </row>
    <row r="133" ht="12.75">
      <c r="G133">
        <f t="shared" si="8"/>
        <v>0</v>
      </c>
    </row>
    <row r="134" ht="12.75">
      <c r="G134">
        <f t="shared" si="8"/>
        <v>0</v>
      </c>
    </row>
    <row r="135" ht="12.75">
      <c r="G135">
        <f t="shared" si="8"/>
        <v>0</v>
      </c>
    </row>
    <row r="136" ht="12.75">
      <c r="G136">
        <f t="shared" si="8"/>
        <v>0</v>
      </c>
    </row>
    <row r="137" ht="12.75">
      <c r="G137">
        <f t="shared" si="8"/>
        <v>0</v>
      </c>
    </row>
    <row r="138" ht="12.75">
      <c r="G138">
        <f t="shared" si="8"/>
        <v>0</v>
      </c>
    </row>
    <row r="139" ht="12.75">
      <c r="G139">
        <f t="shared" si="8"/>
        <v>0</v>
      </c>
    </row>
    <row r="140" ht="12.75">
      <c r="G140">
        <f t="shared" si="8"/>
        <v>0</v>
      </c>
    </row>
    <row r="141" ht="12.75">
      <c r="G141">
        <f t="shared" si="8"/>
        <v>0</v>
      </c>
    </row>
    <row r="142" ht="12.75">
      <c r="G142">
        <f t="shared" si="8"/>
        <v>0</v>
      </c>
    </row>
    <row r="143" ht="12.75">
      <c r="G143">
        <f t="shared" si="8"/>
        <v>0</v>
      </c>
    </row>
    <row r="144" ht="12.75">
      <c r="G144">
        <f t="shared" si="8"/>
        <v>0</v>
      </c>
    </row>
    <row r="145" ht="12.75">
      <c r="G145">
        <f t="shared" si="8"/>
        <v>0</v>
      </c>
    </row>
    <row r="146" ht="12.75">
      <c r="G146">
        <f t="shared" si="8"/>
        <v>0</v>
      </c>
    </row>
    <row r="147" ht="12.75">
      <c r="G147">
        <f aca="true" t="shared" si="9" ref="G147:G162">IF(AND(Open&lt;=A147,A147&lt;=Close),D147,0)</f>
        <v>0</v>
      </c>
    </row>
    <row r="148" ht="12.75">
      <c r="G148">
        <f t="shared" si="9"/>
        <v>0</v>
      </c>
    </row>
    <row r="149" ht="12.75">
      <c r="G149">
        <f t="shared" si="9"/>
        <v>0</v>
      </c>
    </row>
    <row r="150" ht="12.75">
      <c r="G150">
        <f t="shared" si="9"/>
        <v>0</v>
      </c>
    </row>
    <row r="151" ht="12.75">
      <c r="G151">
        <f t="shared" si="9"/>
        <v>0</v>
      </c>
    </row>
    <row r="152" ht="12.75">
      <c r="G152">
        <f t="shared" si="9"/>
        <v>0</v>
      </c>
    </row>
    <row r="153" ht="12.75">
      <c r="G153">
        <f t="shared" si="9"/>
        <v>0</v>
      </c>
    </row>
    <row r="154" ht="12.75">
      <c r="G154">
        <f t="shared" si="9"/>
        <v>0</v>
      </c>
    </row>
    <row r="155" ht="12.75">
      <c r="G155">
        <f t="shared" si="9"/>
        <v>0</v>
      </c>
    </row>
    <row r="156" ht="12.75">
      <c r="G156">
        <f t="shared" si="9"/>
        <v>0</v>
      </c>
    </row>
    <row r="157" ht="12.75">
      <c r="G157">
        <f t="shared" si="9"/>
        <v>0</v>
      </c>
    </row>
    <row r="158" ht="12.75">
      <c r="G158">
        <f t="shared" si="9"/>
        <v>0</v>
      </c>
    </row>
    <row r="159" ht="12.75">
      <c r="G159">
        <f t="shared" si="9"/>
        <v>0</v>
      </c>
    </row>
    <row r="160" ht="12.75">
      <c r="G160">
        <f t="shared" si="9"/>
        <v>0</v>
      </c>
    </row>
    <row r="161" ht="12.75">
      <c r="G161">
        <f t="shared" si="9"/>
        <v>0</v>
      </c>
    </row>
    <row r="162" ht="12.75">
      <c r="G162">
        <f t="shared" si="9"/>
        <v>0</v>
      </c>
    </row>
    <row r="163" ht="12.75">
      <c r="G163">
        <f aca="true" t="shared" si="10" ref="G163:G178">IF(AND(Open&lt;=A163,A163&lt;=Close),D163,0)</f>
        <v>0</v>
      </c>
    </row>
    <row r="164" ht="12.75">
      <c r="G164">
        <f t="shared" si="10"/>
        <v>0</v>
      </c>
    </row>
    <row r="165" ht="12.75">
      <c r="G165">
        <f t="shared" si="10"/>
        <v>0</v>
      </c>
    </row>
    <row r="166" ht="12.75">
      <c r="G166">
        <f t="shared" si="10"/>
        <v>0</v>
      </c>
    </row>
    <row r="167" ht="12.75">
      <c r="G167">
        <f t="shared" si="10"/>
        <v>0</v>
      </c>
    </row>
    <row r="168" ht="12.75">
      <c r="G168">
        <f t="shared" si="10"/>
        <v>0</v>
      </c>
    </row>
    <row r="169" ht="12.75">
      <c r="G169">
        <f t="shared" si="10"/>
        <v>0</v>
      </c>
    </row>
    <row r="170" ht="12.75">
      <c r="G170">
        <f t="shared" si="10"/>
        <v>0</v>
      </c>
    </row>
    <row r="171" ht="12.75">
      <c r="G171">
        <f t="shared" si="10"/>
        <v>0</v>
      </c>
    </row>
    <row r="172" ht="12.75">
      <c r="G172">
        <f t="shared" si="10"/>
        <v>0</v>
      </c>
    </row>
    <row r="173" ht="12.75">
      <c r="G173">
        <f t="shared" si="10"/>
        <v>0</v>
      </c>
    </row>
    <row r="174" ht="12.75">
      <c r="G174">
        <f t="shared" si="10"/>
        <v>0</v>
      </c>
    </row>
    <row r="175" ht="12.75">
      <c r="G175">
        <f t="shared" si="10"/>
        <v>0</v>
      </c>
    </row>
    <row r="176" ht="12.75">
      <c r="G176">
        <f t="shared" si="10"/>
        <v>0</v>
      </c>
    </row>
    <row r="177" ht="12.75">
      <c r="G177">
        <f t="shared" si="10"/>
        <v>0</v>
      </c>
    </row>
    <row r="178" ht="12.75">
      <c r="G178">
        <f t="shared" si="10"/>
        <v>0</v>
      </c>
    </row>
    <row r="179" ht="12.75">
      <c r="G179">
        <f aca="true" t="shared" si="11" ref="G179:G194">IF(AND(Open&lt;=A179,A179&lt;=Close),D179,0)</f>
        <v>0</v>
      </c>
    </row>
    <row r="180" ht="12.75">
      <c r="G180">
        <f t="shared" si="11"/>
        <v>0</v>
      </c>
    </row>
    <row r="181" ht="12.75">
      <c r="G181">
        <f t="shared" si="11"/>
        <v>0</v>
      </c>
    </row>
    <row r="182" ht="12.75">
      <c r="G182">
        <f t="shared" si="11"/>
        <v>0</v>
      </c>
    </row>
    <row r="183" ht="12.75">
      <c r="G183">
        <f t="shared" si="11"/>
        <v>0</v>
      </c>
    </row>
    <row r="184" ht="12.75">
      <c r="G184">
        <f t="shared" si="11"/>
        <v>0</v>
      </c>
    </row>
    <row r="185" ht="12.75">
      <c r="G185">
        <f t="shared" si="11"/>
        <v>0</v>
      </c>
    </row>
    <row r="186" ht="12.75">
      <c r="G186">
        <f t="shared" si="11"/>
        <v>0</v>
      </c>
    </row>
    <row r="187" ht="12.75">
      <c r="G187">
        <f t="shared" si="11"/>
        <v>0</v>
      </c>
    </row>
    <row r="188" ht="12.75">
      <c r="G188">
        <f t="shared" si="11"/>
        <v>0</v>
      </c>
    </row>
    <row r="189" ht="12.75">
      <c r="G189">
        <f t="shared" si="11"/>
        <v>0</v>
      </c>
    </row>
    <row r="190" ht="12.75">
      <c r="G190">
        <f t="shared" si="11"/>
        <v>0</v>
      </c>
    </row>
    <row r="191" ht="12.75">
      <c r="G191">
        <f t="shared" si="11"/>
        <v>0</v>
      </c>
    </row>
    <row r="192" ht="12.75">
      <c r="G192">
        <f t="shared" si="11"/>
        <v>0</v>
      </c>
    </row>
    <row r="193" ht="12.75">
      <c r="G193">
        <f t="shared" si="11"/>
        <v>0</v>
      </c>
    </row>
    <row r="194" ht="12.75">
      <c r="G194">
        <f t="shared" si="11"/>
        <v>0</v>
      </c>
    </row>
    <row r="195" ht="12.75">
      <c r="G195">
        <f aca="true" t="shared" si="12" ref="G195:G210">IF(AND(Open&lt;=A195,A195&lt;=Close),D195,0)</f>
        <v>0</v>
      </c>
    </row>
    <row r="196" ht="12.75">
      <c r="G196">
        <f t="shared" si="12"/>
        <v>0</v>
      </c>
    </row>
    <row r="197" ht="12.75">
      <c r="G197">
        <f t="shared" si="12"/>
        <v>0</v>
      </c>
    </row>
    <row r="198" ht="12.75">
      <c r="G198">
        <f t="shared" si="12"/>
        <v>0</v>
      </c>
    </row>
    <row r="199" ht="12.75">
      <c r="G199">
        <f t="shared" si="12"/>
        <v>0</v>
      </c>
    </row>
    <row r="200" ht="12.75">
      <c r="G200">
        <f t="shared" si="12"/>
        <v>0</v>
      </c>
    </row>
    <row r="201" ht="12.75">
      <c r="G201">
        <f t="shared" si="12"/>
        <v>0</v>
      </c>
    </row>
    <row r="202" ht="12.75">
      <c r="G202">
        <f t="shared" si="12"/>
        <v>0</v>
      </c>
    </row>
    <row r="203" ht="12.75">
      <c r="G203">
        <f t="shared" si="12"/>
        <v>0</v>
      </c>
    </row>
    <row r="204" ht="12.75">
      <c r="G204">
        <f t="shared" si="12"/>
        <v>0</v>
      </c>
    </row>
    <row r="205" ht="12.75">
      <c r="G205">
        <f t="shared" si="12"/>
        <v>0</v>
      </c>
    </row>
    <row r="206" ht="12.75">
      <c r="G206">
        <f t="shared" si="12"/>
        <v>0</v>
      </c>
    </row>
    <row r="207" ht="12.75">
      <c r="G207">
        <f t="shared" si="12"/>
        <v>0</v>
      </c>
    </row>
    <row r="208" ht="12.75">
      <c r="G208">
        <f t="shared" si="12"/>
        <v>0</v>
      </c>
    </row>
    <row r="209" ht="12.75">
      <c r="G209">
        <f t="shared" si="12"/>
        <v>0</v>
      </c>
    </row>
    <row r="210" ht="12.75">
      <c r="G210">
        <f t="shared" si="12"/>
        <v>0</v>
      </c>
    </row>
    <row r="211" ht="12.75">
      <c r="G211">
        <f aca="true" t="shared" si="13" ref="G211:G226">IF(AND(Open&lt;=A211,A211&lt;=Close),D211,0)</f>
        <v>0</v>
      </c>
    </row>
    <row r="212" ht="12.75">
      <c r="G212">
        <f t="shared" si="13"/>
        <v>0</v>
      </c>
    </row>
    <row r="213" ht="12.75">
      <c r="G213">
        <f t="shared" si="13"/>
        <v>0</v>
      </c>
    </row>
    <row r="214" ht="12.75">
      <c r="G214">
        <f t="shared" si="13"/>
        <v>0</v>
      </c>
    </row>
    <row r="215" ht="12.75">
      <c r="G215">
        <f t="shared" si="13"/>
        <v>0</v>
      </c>
    </row>
    <row r="216" ht="12.75">
      <c r="G216">
        <f t="shared" si="13"/>
        <v>0</v>
      </c>
    </row>
    <row r="217" ht="12.75">
      <c r="G217">
        <f t="shared" si="13"/>
        <v>0</v>
      </c>
    </row>
    <row r="218" ht="12.75">
      <c r="G218">
        <f t="shared" si="13"/>
        <v>0</v>
      </c>
    </row>
    <row r="219" ht="12.75">
      <c r="G219">
        <f t="shared" si="13"/>
        <v>0</v>
      </c>
    </row>
    <row r="220" ht="12.75">
      <c r="G220">
        <f t="shared" si="13"/>
        <v>0</v>
      </c>
    </row>
    <row r="221" ht="12.75">
      <c r="G221">
        <f t="shared" si="13"/>
        <v>0</v>
      </c>
    </row>
    <row r="222" ht="12.75">
      <c r="G222">
        <f t="shared" si="13"/>
        <v>0</v>
      </c>
    </row>
    <row r="223" ht="12.75">
      <c r="G223">
        <f t="shared" si="13"/>
        <v>0</v>
      </c>
    </row>
    <row r="224" ht="12.75">
      <c r="G224">
        <f t="shared" si="13"/>
        <v>0</v>
      </c>
    </row>
    <row r="225" ht="12.75">
      <c r="G225">
        <f t="shared" si="13"/>
        <v>0</v>
      </c>
    </row>
    <row r="226" ht="12.75">
      <c r="G226">
        <f t="shared" si="13"/>
        <v>0</v>
      </c>
    </row>
    <row r="227" ht="12.75">
      <c r="G227">
        <f aca="true" t="shared" si="14" ref="G227:G242">IF(AND(Open&lt;=A227,A227&lt;=Close),D227,0)</f>
        <v>0</v>
      </c>
    </row>
    <row r="228" ht="12.75">
      <c r="G228">
        <f t="shared" si="14"/>
        <v>0</v>
      </c>
    </row>
    <row r="229" ht="12.75">
      <c r="G229">
        <f t="shared" si="14"/>
        <v>0</v>
      </c>
    </row>
    <row r="230" ht="12.75">
      <c r="G230">
        <f t="shared" si="14"/>
        <v>0</v>
      </c>
    </row>
    <row r="231" ht="12.75">
      <c r="G231">
        <f t="shared" si="14"/>
        <v>0</v>
      </c>
    </row>
    <row r="232" ht="12.75">
      <c r="G232">
        <f t="shared" si="14"/>
        <v>0</v>
      </c>
    </row>
    <row r="233" ht="12.75">
      <c r="G233">
        <f t="shared" si="14"/>
        <v>0</v>
      </c>
    </row>
    <row r="234" ht="12.75">
      <c r="G234">
        <f t="shared" si="14"/>
        <v>0</v>
      </c>
    </row>
    <row r="235" ht="12.75">
      <c r="G235">
        <f t="shared" si="14"/>
        <v>0</v>
      </c>
    </row>
    <row r="236" ht="12.75">
      <c r="G236">
        <f t="shared" si="14"/>
        <v>0</v>
      </c>
    </row>
    <row r="237" ht="12.75">
      <c r="G237">
        <f t="shared" si="14"/>
        <v>0</v>
      </c>
    </row>
    <row r="238" ht="12.75">
      <c r="G238">
        <f t="shared" si="14"/>
        <v>0</v>
      </c>
    </row>
    <row r="239" ht="12.75">
      <c r="G239">
        <f t="shared" si="14"/>
        <v>0</v>
      </c>
    </row>
    <row r="240" ht="12.75">
      <c r="G240">
        <f t="shared" si="14"/>
        <v>0</v>
      </c>
    </row>
    <row r="241" ht="12.75">
      <c r="G241">
        <f t="shared" si="14"/>
        <v>0</v>
      </c>
    </row>
    <row r="242" ht="12.75">
      <c r="G242">
        <f t="shared" si="14"/>
        <v>0</v>
      </c>
    </row>
    <row r="243" ht="12.75">
      <c r="G243">
        <f aca="true" t="shared" si="15" ref="G243:G258">IF(AND(Open&lt;=A243,A243&lt;=Close),D243,0)</f>
        <v>0</v>
      </c>
    </row>
    <row r="244" ht="12.75">
      <c r="G244">
        <f t="shared" si="15"/>
        <v>0</v>
      </c>
    </row>
    <row r="245" ht="12.75">
      <c r="G245">
        <f t="shared" si="15"/>
        <v>0</v>
      </c>
    </row>
    <row r="246" ht="12.75">
      <c r="G246">
        <f t="shared" si="15"/>
        <v>0</v>
      </c>
    </row>
    <row r="247" ht="12.75">
      <c r="G247">
        <f t="shared" si="15"/>
        <v>0</v>
      </c>
    </row>
    <row r="248" ht="12.75">
      <c r="G248">
        <f t="shared" si="15"/>
        <v>0</v>
      </c>
    </row>
    <row r="249" ht="12.75">
      <c r="G249">
        <f t="shared" si="15"/>
        <v>0</v>
      </c>
    </row>
    <row r="250" ht="12.75">
      <c r="G250">
        <f t="shared" si="15"/>
        <v>0</v>
      </c>
    </row>
    <row r="251" ht="12.75">
      <c r="G251">
        <f t="shared" si="15"/>
        <v>0</v>
      </c>
    </row>
    <row r="252" ht="12.75">
      <c r="G252">
        <f t="shared" si="15"/>
        <v>0</v>
      </c>
    </row>
    <row r="253" ht="12.75">
      <c r="G253">
        <f t="shared" si="15"/>
        <v>0</v>
      </c>
    </row>
    <row r="254" ht="12.75">
      <c r="G254">
        <f t="shared" si="15"/>
        <v>0</v>
      </c>
    </row>
    <row r="255" ht="12.75">
      <c r="G255">
        <f t="shared" si="15"/>
        <v>0</v>
      </c>
    </row>
    <row r="256" ht="12.75">
      <c r="G256">
        <f t="shared" si="15"/>
        <v>0</v>
      </c>
    </row>
    <row r="257" ht="12.75">
      <c r="G257">
        <f t="shared" si="15"/>
        <v>0</v>
      </c>
    </row>
    <row r="258" ht="12.75">
      <c r="G258">
        <f t="shared" si="15"/>
        <v>0</v>
      </c>
    </row>
    <row r="259" ht="12.75">
      <c r="G259">
        <f aca="true" t="shared" si="16" ref="G259:G274">IF(AND(Open&lt;=A259,A259&lt;=Close),D259,0)</f>
        <v>0</v>
      </c>
    </row>
    <row r="260" ht="12.75">
      <c r="G260">
        <f t="shared" si="16"/>
        <v>0</v>
      </c>
    </row>
    <row r="261" ht="12.75">
      <c r="G261">
        <f t="shared" si="16"/>
        <v>0</v>
      </c>
    </row>
    <row r="262" ht="12.75">
      <c r="G262">
        <f t="shared" si="16"/>
        <v>0</v>
      </c>
    </row>
    <row r="263" ht="12.75">
      <c r="G263">
        <f t="shared" si="16"/>
        <v>0</v>
      </c>
    </row>
    <row r="264" ht="12.75">
      <c r="G264">
        <f t="shared" si="16"/>
        <v>0</v>
      </c>
    </row>
    <row r="265" ht="12.75">
      <c r="G265">
        <f t="shared" si="16"/>
        <v>0</v>
      </c>
    </row>
    <row r="266" ht="12.75">
      <c r="G266">
        <f t="shared" si="16"/>
        <v>0</v>
      </c>
    </row>
    <row r="267" ht="12.75">
      <c r="G267">
        <f t="shared" si="16"/>
        <v>0</v>
      </c>
    </row>
    <row r="268" ht="12.75">
      <c r="G268">
        <f t="shared" si="16"/>
        <v>0</v>
      </c>
    </row>
    <row r="269" ht="12.75">
      <c r="G269">
        <f t="shared" si="16"/>
        <v>0</v>
      </c>
    </row>
    <row r="270" ht="12.75">
      <c r="G270">
        <f t="shared" si="16"/>
        <v>0</v>
      </c>
    </row>
    <row r="271" ht="12.75">
      <c r="G271">
        <f t="shared" si="16"/>
        <v>0</v>
      </c>
    </row>
    <row r="272" ht="12.75">
      <c r="G272">
        <f t="shared" si="16"/>
        <v>0</v>
      </c>
    </row>
    <row r="273" ht="12.75">
      <c r="G273">
        <f t="shared" si="16"/>
        <v>0</v>
      </c>
    </row>
    <row r="274" ht="12.75">
      <c r="G274">
        <f t="shared" si="16"/>
        <v>0</v>
      </c>
    </row>
    <row r="275" ht="12.75">
      <c r="G275">
        <f aca="true" t="shared" si="17" ref="G275:G280">IF(AND(Open&lt;=A275,A275&lt;=Close),D275,0)</f>
        <v>0</v>
      </c>
    </row>
    <row r="276" ht="12.75">
      <c r="G276">
        <f t="shared" si="17"/>
        <v>0</v>
      </c>
    </row>
    <row r="277" ht="12.75">
      <c r="G277">
        <f t="shared" si="17"/>
        <v>0</v>
      </c>
    </row>
    <row r="278" ht="12.75">
      <c r="G278">
        <f t="shared" si="17"/>
        <v>0</v>
      </c>
    </row>
    <row r="279" ht="12.75">
      <c r="G279">
        <f t="shared" si="17"/>
        <v>0</v>
      </c>
    </row>
    <row r="280" ht="12.75">
      <c r="G280">
        <f t="shared" si="17"/>
        <v>0</v>
      </c>
    </row>
  </sheetData>
  <printOptions gridLines="1"/>
  <pageMargins left="0.75" right="0.75" top="1" bottom="1" header="0.5" footer="0.5"/>
  <pageSetup orientation="landscape" paperSize="8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0"/>
  <sheetViews>
    <sheetView zoomScale="75" zoomScaleNormal="75" workbookViewId="0" topLeftCell="A2">
      <selection activeCell="C17" sqref="C17"/>
    </sheetView>
  </sheetViews>
  <sheetFormatPr defaultColWidth="9.7109375" defaultRowHeight="12.75"/>
  <cols>
    <col min="3" max="3" width="32.7109375" style="0" customWidth="1"/>
    <col min="4" max="4" width="10.7109375" style="30" customWidth="1"/>
    <col min="5" max="6" width="10.7109375" style="29" customWidth="1"/>
  </cols>
  <sheetData>
    <row r="1" spans="1:7" ht="12.75">
      <c r="A1" s="1" t="s">
        <v>54</v>
      </c>
      <c r="B1" t="s">
        <v>337</v>
      </c>
      <c r="C1" t="s">
        <v>338</v>
      </c>
      <c r="D1" s="30" t="s">
        <v>339</v>
      </c>
      <c r="E1" s="29" t="s">
        <v>340</v>
      </c>
      <c r="F1" s="29" t="s">
        <v>32</v>
      </c>
      <c r="G1" t="s">
        <v>341</v>
      </c>
    </row>
    <row r="2" spans="1:7" ht="12.75">
      <c r="A2" s="1">
        <v>35036</v>
      </c>
      <c r="B2" t="s">
        <v>27</v>
      </c>
      <c r="C2" t="s">
        <v>462</v>
      </c>
      <c r="D2" s="30">
        <v>730</v>
      </c>
      <c r="G2">
        <f aca="true" t="shared" si="0" ref="G2:G18">IF(AND(Open&lt;=A2,A2&lt;=Close),D2,0)</f>
        <v>730</v>
      </c>
    </row>
    <row r="3" spans="1:7" ht="12.75">
      <c r="A3" s="1">
        <v>35036</v>
      </c>
      <c r="B3" t="s">
        <v>27</v>
      </c>
      <c r="C3" t="s">
        <v>358</v>
      </c>
      <c r="D3" s="30">
        <v>250</v>
      </c>
      <c r="G3">
        <f t="shared" si="0"/>
        <v>250</v>
      </c>
    </row>
    <row r="4" spans="1:7" ht="12.75">
      <c r="A4" s="1">
        <v>35036</v>
      </c>
      <c r="B4" t="s">
        <v>27</v>
      </c>
      <c r="C4" t="s">
        <v>359</v>
      </c>
      <c r="D4" s="30">
        <v>5.6</v>
      </c>
      <c r="G4">
        <f>IF(AND(Open&lt;=A4,A4&lt;=Close),D4,0)</f>
        <v>5.6</v>
      </c>
    </row>
    <row r="5" spans="1:7" ht="12.75">
      <c r="A5" s="1">
        <v>35036</v>
      </c>
      <c r="B5" t="s">
        <v>27</v>
      </c>
      <c r="C5" t="s">
        <v>360</v>
      </c>
      <c r="D5" s="30">
        <v>1</v>
      </c>
      <c r="G5">
        <f t="shared" si="0"/>
        <v>1</v>
      </c>
    </row>
    <row r="6" spans="1:7" ht="12.75">
      <c r="A6" s="1">
        <v>35189</v>
      </c>
      <c r="B6" t="s">
        <v>27</v>
      </c>
      <c r="C6" t="s">
        <v>358</v>
      </c>
      <c r="D6" s="30">
        <v>250</v>
      </c>
      <c r="G6">
        <f t="shared" si="0"/>
        <v>250</v>
      </c>
    </row>
    <row r="7" spans="1:7" ht="12.75">
      <c r="A7" s="1">
        <v>35376</v>
      </c>
      <c r="B7" t="s">
        <v>470</v>
      </c>
      <c r="C7" t="s">
        <v>358</v>
      </c>
      <c r="D7" s="30">
        <v>250</v>
      </c>
      <c r="E7" s="29">
        <v>100004</v>
      </c>
      <c r="G7">
        <f t="shared" si="0"/>
        <v>250</v>
      </c>
    </row>
    <row r="8" spans="1:7" ht="12.75">
      <c r="A8" s="1">
        <v>35376</v>
      </c>
      <c r="B8" t="s">
        <v>470</v>
      </c>
      <c r="C8" t="s">
        <v>359</v>
      </c>
      <c r="D8" s="30">
        <v>5.6</v>
      </c>
      <c r="E8" s="29">
        <v>100004</v>
      </c>
      <c r="G8">
        <f t="shared" si="0"/>
        <v>5.6</v>
      </c>
    </row>
    <row r="9" spans="1:7" ht="12.75">
      <c r="A9" s="1">
        <v>35376</v>
      </c>
      <c r="B9" t="s">
        <v>470</v>
      </c>
      <c r="C9" t="s">
        <v>360</v>
      </c>
      <c r="D9" s="30">
        <v>1</v>
      </c>
      <c r="E9" s="29">
        <v>100004</v>
      </c>
      <c r="G9">
        <f t="shared" si="0"/>
        <v>1</v>
      </c>
    </row>
    <row r="10" spans="1:7" ht="12.75">
      <c r="A10" s="1">
        <v>35579</v>
      </c>
      <c r="B10" t="s">
        <v>470</v>
      </c>
      <c r="C10" t="s">
        <v>391</v>
      </c>
      <c r="D10" s="30">
        <v>400</v>
      </c>
      <c r="E10" s="29">
        <v>100017</v>
      </c>
      <c r="G10">
        <f t="shared" si="0"/>
        <v>400</v>
      </c>
    </row>
    <row r="11" spans="1:7" ht="12.75">
      <c r="A11" s="1">
        <v>35656</v>
      </c>
      <c r="B11" t="s">
        <v>470</v>
      </c>
      <c r="C11" t="s">
        <v>359</v>
      </c>
      <c r="D11" s="30">
        <v>5.6</v>
      </c>
      <c r="E11" s="29">
        <v>100021</v>
      </c>
      <c r="G11">
        <f t="shared" si="0"/>
        <v>5.6</v>
      </c>
    </row>
    <row r="12" spans="1:7" ht="12.75">
      <c r="A12" s="1">
        <v>35826</v>
      </c>
      <c r="B12" t="s">
        <v>470</v>
      </c>
      <c r="C12" t="s">
        <v>430</v>
      </c>
      <c r="D12" s="30">
        <v>158</v>
      </c>
      <c r="E12" s="29">
        <v>100064</v>
      </c>
      <c r="G12">
        <f t="shared" si="0"/>
        <v>158</v>
      </c>
    </row>
    <row r="13" spans="1:7" ht="12.75">
      <c r="A13" s="1">
        <v>36015</v>
      </c>
      <c r="B13" t="s">
        <v>470</v>
      </c>
      <c r="C13" t="s">
        <v>358</v>
      </c>
      <c r="D13" s="30">
        <v>350</v>
      </c>
      <c r="E13" s="29">
        <v>100071</v>
      </c>
      <c r="G13">
        <f t="shared" si="0"/>
        <v>350</v>
      </c>
    </row>
    <row r="14" spans="1:7" ht="12.75">
      <c r="A14" s="1">
        <v>36181</v>
      </c>
      <c r="B14" t="s">
        <v>470</v>
      </c>
      <c r="C14" t="s">
        <v>358</v>
      </c>
      <c r="D14" s="30">
        <v>350</v>
      </c>
      <c r="E14" s="29">
        <v>100076</v>
      </c>
      <c r="G14">
        <f t="shared" si="0"/>
        <v>350</v>
      </c>
    </row>
    <row r="15" spans="1:7" ht="12.75">
      <c r="A15" s="1">
        <v>36377</v>
      </c>
      <c r="B15" t="s">
        <v>470</v>
      </c>
      <c r="C15" t="s">
        <v>619</v>
      </c>
      <c r="D15" s="30">
        <v>120</v>
      </c>
      <c r="E15" s="29">
        <v>100083</v>
      </c>
      <c r="G15">
        <f t="shared" si="0"/>
        <v>120</v>
      </c>
    </row>
    <row r="16" spans="1:7" ht="12.75">
      <c r="A16" s="1">
        <v>36451</v>
      </c>
      <c r="B16" t="s">
        <v>470</v>
      </c>
      <c r="C16" t="s">
        <v>532</v>
      </c>
      <c r="D16" s="30">
        <v>113.51</v>
      </c>
      <c r="E16" s="29">
        <v>100086</v>
      </c>
      <c r="G16">
        <f t="shared" si="0"/>
        <v>113.51</v>
      </c>
    </row>
    <row r="17" spans="1:7" ht="12.75">
      <c r="A17" s="1">
        <v>36451</v>
      </c>
      <c r="B17" t="s">
        <v>470</v>
      </c>
      <c r="C17" t="s">
        <v>532</v>
      </c>
      <c r="D17" s="30">
        <v>82.89</v>
      </c>
      <c r="E17" s="29">
        <v>100086</v>
      </c>
      <c r="G17">
        <f t="shared" si="0"/>
        <v>82.89</v>
      </c>
    </row>
    <row r="18" spans="1:7" ht="12.75">
      <c r="A18" s="1">
        <v>36451</v>
      </c>
      <c r="B18" t="s">
        <v>470</v>
      </c>
      <c r="C18" t="s">
        <v>532</v>
      </c>
      <c r="D18" s="30">
        <v>81.17</v>
      </c>
      <c r="E18" s="29">
        <v>100086</v>
      </c>
      <c r="G18">
        <f t="shared" si="0"/>
        <v>81.17</v>
      </c>
    </row>
    <row r="19" spans="1:7" ht="12.75">
      <c r="A19" s="1">
        <v>36530</v>
      </c>
      <c r="B19" t="s">
        <v>470</v>
      </c>
      <c r="C19" t="s">
        <v>619</v>
      </c>
      <c r="D19" s="30">
        <v>120</v>
      </c>
      <c r="E19" s="29">
        <v>100089</v>
      </c>
      <c r="G19">
        <f aca="true" t="shared" si="1" ref="G19:G24">IF(AND(Open&lt;=A19,A19&lt;=Close),D19,0)</f>
        <v>120</v>
      </c>
    </row>
    <row r="20" spans="1:7" ht="12.75">
      <c r="A20" s="1">
        <v>36530</v>
      </c>
      <c r="B20" t="s">
        <v>470</v>
      </c>
      <c r="C20" t="s">
        <v>532</v>
      </c>
      <c r="D20" s="30">
        <v>96.72</v>
      </c>
      <c r="E20" s="29">
        <v>100089</v>
      </c>
      <c r="G20">
        <f t="shared" si="1"/>
        <v>96.72</v>
      </c>
    </row>
    <row r="21" spans="1:7" ht="12.75">
      <c r="A21" s="1">
        <v>36530</v>
      </c>
      <c r="B21" t="s">
        <v>470</v>
      </c>
      <c r="C21" t="s">
        <v>532</v>
      </c>
      <c r="D21" s="30">
        <v>94.69</v>
      </c>
      <c r="E21" s="29">
        <v>100089</v>
      </c>
      <c r="G21">
        <f t="shared" si="1"/>
        <v>94.69</v>
      </c>
    </row>
    <row r="22" ht="12.75">
      <c r="G22">
        <f t="shared" si="1"/>
        <v>0</v>
      </c>
    </row>
    <row r="23" ht="12.75">
      <c r="G23">
        <f t="shared" si="1"/>
        <v>0</v>
      </c>
    </row>
    <row r="24" ht="12.75">
      <c r="G24">
        <f t="shared" si="1"/>
        <v>0</v>
      </c>
    </row>
    <row r="25" ht="12.75">
      <c r="G25">
        <f aca="true" t="shared" si="2" ref="G25:G34">IF(AND(Open&lt;=A25,A25&lt;=Close),D25,0)</f>
        <v>0</v>
      </c>
    </row>
    <row r="26" ht="12.75">
      <c r="G26">
        <f t="shared" si="2"/>
        <v>0</v>
      </c>
    </row>
    <row r="27" ht="12.75">
      <c r="G27">
        <f t="shared" si="2"/>
        <v>0</v>
      </c>
    </row>
    <row r="28" ht="12.75">
      <c r="G28">
        <f t="shared" si="2"/>
        <v>0</v>
      </c>
    </row>
    <row r="29" ht="12.75">
      <c r="G29">
        <f t="shared" si="2"/>
        <v>0</v>
      </c>
    </row>
    <row r="30" ht="12.75">
      <c r="G30">
        <f t="shared" si="2"/>
        <v>0</v>
      </c>
    </row>
    <row r="31" ht="12.75">
      <c r="G31">
        <f t="shared" si="2"/>
        <v>0</v>
      </c>
    </row>
    <row r="32" ht="12.75">
      <c r="G32">
        <f t="shared" si="2"/>
        <v>0</v>
      </c>
    </row>
    <row r="33" ht="12.75">
      <c r="G33">
        <f t="shared" si="2"/>
        <v>0</v>
      </c>
    </row>
    <row r="34" ht="12.75">
      <c r="G34">
        <f t="shared" si="2"/>
        <v>0</v>
      </c>
    </row>
    <row r="35" ht="12.75">
      <c r="G35">
        <f aca="true" t="shared" si="3" ref="G35:G50">IF(AND(Open&lt;=A35,A35&lt;=Close),D35,0)</f>
        <v>0</v>
      </c>
    </row>
    <row r="36" ht="12.75">
      <c r="G36">
        <f t="shared" si="3"/>
        <v>0</v>
      </c>
    </row>
    <row r="37" ht="12.75">
      <c r="G37">
        <f t="shared" si="3"/>
        <v>0</v>
      </c>
    </row>
    <row r="38" ht="12.75">
      <c r="G38">
        <f t="shared" si="3"/>
        <v>0</v>
      </c>
    </row>
    <row r="39" ht="12.75">
      <c r="G39">
        <f t="shared" si="3"/>
        <v>0</v>
      </c>
    </row>
    <row r="40" ht="12.75">
      <c r="G40">
        <f t="shared" si="3"/>
        <v>0</v>
      </c>
    </row>
    <row r="41" ht="12.75">
      <c r="G41">
        <f t="shared" si="3"/>
        <v>0</v>
      </c>
    </row>
    <row r="42" ht="12.75">
      <c r="G42">
        <f t="shared" si="3"/>
        <v>0</v>
      </c>
    </row>
    <row r="43" ht="12.75">
      <c r="G43">
        <f t="shared" si="3"/>
        <v>0</v>
      </c>
    </row>
    <row r="44" ht="12.75">
      <c r="G44">
        <f t="shared" si="3"/>
        <v>0</v>
      </c>
    </row>
    <row r="45" ht="12.75">
      <c r="G45">
        <f t="shared" si="3"/>
        <v>0</v>
      </c>
    </row>
    <row r="46" ht="12.75">
      <c r="G46">
        <f t="shared" si="3"/>
        <v>0</v>
      </c>
    </row>
    <row r="47" ht="12.75">
      <c r="G47">
        <f t="shared" si="3"/>
        <v>0</v>
      </c>
    </row>
    <row r="48" ht="12.75">
      <c r="G48">
        <f t="shared" si="3"/>
        <v>0</v>
      </c>
    </row>
    <row r="49" ht="12.75">
      <c r="G49">
        <f t="shared" si="3"/>
        <v>0</v>
      </c>
    </row>
    <row r="50" ht="12.75">
      <c r="G50">
        <f t="shared" si="3"/>
        <v>0</v>
      </c>
    </row>
    <row r="51" ht="12.75">
      <c r="G51">
        <f aca="true" t="shared" si="4" ref="G51:G66">IF(AND(Open&lt;=A51,A51&lt;=Close),D51,0)</f>
        <v>0</v>
      </c>
    </row>
    <row r="52" ht="12.75">
      <c r="G52">
        <f t="shared" si="4"/>
        <v>0</v>
      </c>
    </row>
    <row r="53" ht="12.75">
      <c r="G53">
        <f t="shared" si="4"/>
        <v>0</v>
      </c>
    </row>
    <row r="54" ht="12.75">
      <c r="G54">
        <f t="shared" si="4"/>
        <v>0</v>
      </c>
    </row>
    <row r="55" ht="12.75">
      <c r="G55">
        <f t="shared" si="4"/>
        <v>0</v>
      </c>
    </row>
    <row r="56" ht="12.75">
      <c r="G56">
        <f t="shared" si="4"/>
        <v>0</v>
      </c>
    </row>
    <row r="57" ht="12.75">
      <c r="G57">
        <f t="shared" si="4"/>
        <v>0</v>
      </c>
    </row>
    <row r="58" ht="12.75">
      <c r="G58">
        <f t="shared" si="4"/>
        <v>0</v>
      </c>
    </row>
    <row r="59" ht="12.75">
      <c r="G59">
        <f t="shared" si="4"/>
        <v>0</v>
      </c>
    </row>
    <row r="60" ht="12.75">
      <c r="G60">
        <f t="shared" si="4"/>
        <v>0</v>
      </c>
    </row>
    <row r="61" ht="12.75">
      <c r="G61">
        <f t="shared" si="4"/>
        <v>0</v>
      </c>
    </row>
    <row r="62" ht="12.75">
      <c r="G62">
        <f t="shared" si="4"/>
        <v>0</v>
      </c>
    </row>
    <row r="63" ht="12.75">
      <c r="G63">
        <f t="shared" si="4"/>
        <v>0</v>
      </c>
    </row>
    <row r="64" ht="12.75">
      <c r="G64">
        <f t="shared" si="4"/>
        <v>0</v>
      </c>
    </row>
    <row r="65" ht="12.75">
      <c r="G65">
        <f t="shared" si="4"/>
        <v>0</v>
      </c>
    </row>
    <row r="66" ht="12.75">
      <c r="G66">
        <f t="shared" si="4"/>
        <v>0</v>
      </c>
    </row>
    <row r="67" ht="12.75">
      <c r="G67">
        <f aca="true" t="shared" si="5" ref="G67:G82">IF(AND(Open&lt;=A67,A67&lt;=Close),D67,0)</f>
        <v>0</v>
      </c>
    </row>
    <row r="68" ht="12.75">
      <c r="G68">
        <f t="shared" si="5"/>
        <v>0</v>
      </c>
    </row>
    <row r="69" ht="12.75">
      <c r="G69">
        <f t="shared" si="5"/>
        <v>0</v>
      </c>
    </row>
    <row r="70" ht="12.75">
      <c r="G70">
        <f t="shared" si="5"/>
        <v>0</v>
      </c>
    </row>
    <row r="71" ht="12.75">
      <c r="G71">
        <f t="shared" si="5"/>
        <v>0</v>
      </c>
    </row>
    <row r="72" ht="12.75">
      <c r="G72">
        <f t="shared" si="5"/>
        <v>0</v>
      </c>
    </row>
    <row r="73" ht="12.75">
      <c r="G73">
        <f t="shared" si="5"/>
        <v>0</v>
      </c>
    </row>
    <row r="74" ht="12.75">
      <c r="G74">
        <f t="shared" si="5"/>
        <v>0</v>
      </c>
    </row>
    <row r="75" ht="12.75">
      <c r="G75">
        <f t="shared" si="5"/>
        <v>0</v>
      </c>
    </row>
    <row r="76" ht="12.75">
      <c r="G76">
        <f t="shared" si="5"/>
        <v>0</v>
      </c>
    </row>
    <row r="77" ht="12.75">
      <c r="G77">
        <f t="shared" si="5"/>
        <v>0</v>
      </c>
    </row>
    <row r="78" ht="12.75">
      <c r="G78">
        <f t="shared" si="5"/>
        <v>0</v>
      </c>
    </row>
    <row r="79" ht="12.75">
      <c r="G79">
        <f t="shared" si="5"/>
        <v>0</v>
      </c>
    </row>
    <row r="80" ht="12.75">
      <c r="G80">
        <f t="shared" si="5"/>
        <v>0</v>
      </c>
    </row>
    <row r="81" ht="12.75">
      <c r="G81">
        <f t="shared" si="5"/>
        <v>0</v>
      </c>
    </row>
    <row r="82" ht="12.75">
      <c r="G82">
        <f t="shared" si="5"/>
        <v>0</v>
      </c>
    </row>
    <row r="83" ht="12.75">
      <c r="G83">
        <f aca="true" t="shared" si="6" ref="G83:G98">IF(AND(Open&lt;=A83,A83&lt;=Close),D83,0)</f>
        <v>0</v>
      </c>
    </row>
    <row r="84" ht="12.75">
      <c r="G84">
        <f t="shared" si="6"/>
        <v>0</v>
      </c>
    </row>
    <row r="85" ht="12.75">
      <c r="G85">
        <f t="shared" si="6"/>
        <v>0</v>
      </c>
    </row>
    <row r="86" ht="12.75">
      <c r="G86">
        <f t="shared" si="6"/>
        <v>0</v>
      </c>
    </row>
    <row r="87" ht="12.75">
      <c r="G87">
        <f t="shared" si="6"/>
        <v>0</v>
      </c>
    </row>
    <row r="88" ht="12.75">
      <c r="G88">
        <f t="shared" si="6"/>
        <v>0</v>
      </c>
    </row>
    <row r="89" ht="12.75">
      <c r="G89">
        <f t="shared" si="6"/>
        <v>0</v>
      </c>
    </row>
    <row r="90" ht="12.75">
      <c r="G90">
        <f t="shared" si="6"/>
        <v>0</v>
      </c>
    </row>
    <row r="91" ht="12.75">
      <c r="G91">
        <f t="shared" si="6"/>
        <v>0</v>
      </c>
    </row>
    <row r="92" ht="12.75">
      <c r="G92">
        <f t="shared" si="6"/>
        <v>0</v>
      </c>
    </row>
    <row r="93" ht="12.75">
      <c r="G93">
        <f t="shared" si="6"/>
        <v>0</v>
      </c>
    </row>
    <row r="94" ht="12.75">
      <c r="G94">
        <f t="shared" si="6"/>
        <v>0</v>
      </c>
    </row>
    <row r="95" ht="12.75">
      <c r="G95">
        <f t="shared" si="6"/>
        <v>0</v>
      </c>
    </row>
    <row r="96" ht="12.75">
      <c r="G96">
        <f t="shared" si="6"/>
        <v>0</v>
      </c>
    </row>
    <row r="97" ht="12.75">
      <c r="G97">
        <f t="shared" si="6"/>
        <v>0</v>
      </c>
    </row>
    <row r="98" ht="12.75">
      <c r="G98">
        <f t="shared" si="6"/>
        <v>0</v>
      </c>
    </row>
    <row r="99" ht="12.75">
      <c r="G99">
        <f>IF(AND(Open&lt;=A99,A99&lt;=Close),D99,0)</f>
        <v>0</v>
      </c>
    </row>
    <row r="100" ht="12.75">
      <c r="G100">
        <f>IF(AND(Open&lt;=A100,A100&lt;=Close),D100,0)</f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8"/>
  <sheetViews>
    <sheetView zoomScale="75" zoomScaleNormal="75" workbookViewId="0" topLeftCell="A76">
      <selection activeCell="A88" sqref="A88:D88"/>
    </sheetView>
  </sheetViews>
  <sheetFormatPr defaultColWidth="9.7109375" defaultRowHeight="12.75"/>
  <cols>
    <col min="3" max="3" width="32.7109375" style="0" customWidth="1"/>
    <col min="4" max="4" width="10.7109375" style="30" customWidth="1"/>
    <col min="5" max="6" width="10.7109375" style="0" customWidth="1"/>
  </cols>
  <sheetData>
    <row r="1" spans="1:7" ht="12.75">
      <c r="A1" s="1" t="s">
        <v>54</v>
      </c>
      <c r="B1" t="s">
        <v>337</v>
      </c>
      <c r="C1" t="s">
        <v>338</v>
      </c>
      <c r="D1" s="30" t="s">
        <v>339</v>
      </c>
      <c r="E1" s="29" t="s">
        <v>340</v>
      </c>
      <c r="F1" s="29" t="s">
        <v>32</v>
      </c>
      <c r="G1" t="s">
        <v>341</v>
      </c>
    </row>
    <row r="2" spans="1:7" ht="12.75">
      <c r="A2" s="1">
        <v>35076</v>
      </c>
      <c r="B2" t="s">
        <v>27</v>
      </c>
      <c r="C2" t="s">
        <v>464</v>
      </c>
      <c r="D2" s="30">
        <v>70</v>
      </c>
      <c r="E2" s="2"/>
      <c r="F2" s="2"/>
      <c r="G2">
        <f>IF(AND(Open&lt;=A2,A2&lt;=Close),D2,0)</f>
        <v>70</v>
      </c>
    </row>
    <row r="3" spans="1:7" ht="12.75">
      <c r="A3" s="1">
        <v>35324</v>
      </c>
      <c r="B3" t="s">
        <v>470</v>
      </c>
      <c r="C3" t="s">
        <v>344</v>
      </c>
      <c r="D3" s="30">
        <v>5</v>
      </c>
      <c r="G3">
        <f aca="true" t="shared" si="0" ref="G3:G18">IF(AND(Open&lt;=A3,A3&lt;=Close),D3,0)</f>
        <v>5</v>
      </c>
    </row>
    <row r="4" spans="1:7" ht="12.75">
      <c r="A4" s="1">
        <v>35339</v>
      </c>
      <c r="B4" t="s">
        <v>470</v>
      </c>
      <c r="C4" t="s">
        <v>345</v>
      </c>
      <c r="D4" s="30">
        <v>0.3</v>
      </c>
      <c r="G4">
        <f t="shared" si="0"/>
        <v>0.3</v>
      </c>
    </row>
    <row r="5" spans="1:7" ht="12.75">
      <c r="A5" s="1">
        <v>35339</v>
      </c>
      <c r="B5" t="s">
        <v>470</v>
      </c>
      <c r="C5" t="s">
        <v>346</v>
      </c>
      <c r="D5" s="30">
        <v>0.07</v>
      </c>
      <c r="G5">
        <f t="shared" si="0"/>
        <v>0.07</v>
      </c>
    </row>
    <row r="6" spans="1:7" ht="12.75">
      <c r="A6" s="1">
        <v>35370</v>
      </c>
      <c r="B6" t="s">
        <v>470</v>
      </c>
      <c r="C6" t="s">
        <v>345</v>
      </c>
      <c r="D6" s="30">
        <v>1</v>
      </c>
      <c r="G6">
        <f t="shared" si="0"/>
        <v>1</v>
      </c>
    </row>
    <row r="7" spans="1:7" ht="12.75">
      <c r="A7" s="1">
        <v>35370</v>
      </c>
      <c r="B7" t="s">
        <v>470</v>
      </c>
      <c r="C7" t="s">
        <v>346</v>
      </c>
      <c r="D7" s="30">
        <v>0.24</v>
      </c>
      <c r="G7">
        <f t="shared" si="0"/>
        <v>0.24</v>
      </c>
    </row>
    <row r="8" spans="1:7" ht="12.75">
      <c r="A8" s="1">
        <v>35401</v>
      </c>
      <c r="B8" t="s">
        <v>470</v>
      </c>
      <c r="C8" t="s">
        <v>345</v>
      </c>
      <c r="D8" s="30">
        <v>1</v>
      </c>
      <c r="G8">
        <f t="shared" si="0"/>
        <v>1</v>
      </c>
    </row>
    <row r="9" spans="1:7" ht="12.75">
      <c r="A9" s="1">
        <v>35401</v>
      </c>
      <c r="B9" t="s">
        <v>470</v>
      </c>
      <c r="C9" t="s">
        <v>346</v>
      </c>
      <c r="D9" s="30">
        <v>0.18</v>
      </c>
      <c r="G9">
        <f t="shared" si="0"/>
        <v>0.18</v>
      </c>
    </row>
    <row r="10" spans="1:7" ht="12.75">
      <c r="A10" s="1">
        <v>35432</v>
      </c>
      <c r="B10" t="s">
        <v>470</v>
      </c>
      <c r="C10" t="s">
        <v>367</v>
      </c>
      <c r="D10" s="30">
        <v>15</v>
      </c>
      <c r="G10">
        <f t="shared" si="0"/>
        <v>15</v>
      </c>
    </row>
    <row r="11" spans="1:7" ht="12.75">
      <c r="A11" s="1">
        <v>35432</v>
      </c>
      <c r="B11" t="s">
        <v>470</v>
      </c>
      <c r="C11" t="s">
        <v>345</v>
      </c>
      <c r="D11" s="30">
        <v>0.3</v>
      </c>
      <c r="G11">
        <f t="shared" si="0"/>
        <v>0.3</v>
      </c>
    </row>
    <row r="12" spans="1:7" ht="12.75">
      <c r="A12" s="1">
        <v>35432</v>
      </c>
      <c r="B12" t="s">
        <v>470</v>
      </c>
      <c r="C12" t="s">
        <v>346</v>
      </c>
      <c r="D12" s="30">
        <v>0.03</v>
      </c>
      <c r="G12">
        <f t="shared" si="0"/>
        <v>0.03</v>
      </c>
    </row>
    <row r="13" spans="1:7" ht="12.75">
      <c r="A13" s="1">
        <v>35464</v>
      </c>
      <c r="B13" t="s">
        <v>470</v>
      </c>
      <c r="C13" t="s">
        <v>345</v>
      </c>
      <c r="D13" s="30">
        <v>1.5</v>
      </c>
      <c r="G13">
        <f t="shared" si="0"/>
        <v>1.5</v>
      </c>
    </row>
    <row r="14" spans="1:7" ht="12.75">
      <c r="A14" s="1">
        <v>35464</v>
      </c>
      <c r="B14" t="s">
        <v>470</v>
      </c>
      <c r="C14" t="s">
        <v>346</v>
      </c>
      <c r="D14" s="30">
        <v>0.13</v>
      </c>
      <c r="G14">
        <f t="shared" si="0"/>
        <v>0.13</v>
      </c>
    </row>
    <row r="15" spans="1:7" ht="12.75">
      <c r="A15" s="1">
        <v>35492</v>
      </c>
      <c r="B15" t="s">
        <v>470</v>
      </c>
      <c r="C15" t="s">
        <v>345</v>
      </c>
      <c r="D15" s="30">
        <v>0.6</v>
      </c>
      <c r="G15">
        <f t="shared" si="0"/>
        <v>0.6</v>
      </c>
    </row>
    <row r="16" spans="1:7" ht="12.75">
      <c r="A16" s="1">
        <v>35492</v>
      </c>
      <c r="B16" t="s">
        <v>470</v>
      </c>
      <c r="C16" t="s">
        <v>346</v>
      </c>
      <c r="D16" s="30">
        <v>0.09</v>
      </c>
      <c r="G16">
        <f t="shared" si="0"/>
        <v>0.09</v>
      </c>
    </row>
    <row r="17" spans="1:7" ht="12.75">
      <c r="A17" s="1">
        <v>35521</v>
      </c>
      <c r="B17" t="s">
        <v>470</v>
      </c>
      <c r="C17" t="s">
        <v>367</v>
      </c>
      <c r="D17" s="30">
        <v>15</v>
      </c>
      <c r="G17">
        <f t="shared" si="0"/>
        <v>15</v>
      </c>
    </row>
    <row r="18" spans="1:7" ht="12.75">
      <c r="A18" s="1">
        <v>35521</v>
      </c>
      <c r="B18" t="s">
        <v>470</v>
      </c>
      <c r="C18" t="s">
        <v>345</v>
      </c>
      <c r="D18" s="30">
        <v>0.3</v>
      </c>
      <c r="G18">
        <f t="shared" si="0"/>
        <v>0.3</v>
      </c>
    </row>
    <row r="19" spans="1:7" ht="12.75">
      <c r="A19" s="1">
        <v>35521</v>
      </c>
      <c r="B19" t="s">
        <v>470</v>
      </c>
      <c r="C19" t="s">
        <v>346</v>
      </c>
      <c r="D19" s="30">
        <v>0.12</v>
      </c>
      <c r="G19">
        <f>IF(AND(Open&lt;=A19,A19&lt;=Close),D19,0)</f>
        <v>0.12</v>
      </c>
    </row>
    <row r="20" spans="1:7" ht="12.75">
      <c r="A20" s="1">
        <v>35551</v>
      </c>
      <c r="B20" t="s">
        <v>470</v>
      </c>
      <c r="C20" t="s">
        <v>345</v>
      </c>
      <c r="D20" s="30">
        <v>0.9</v>
      </c>
      <c r="E20" s="29"/>
      <c r="F20" s="29"/>
      <c r="G20">
        <f>IF(AND(Open&lt;=A20,A20&lt;=Close),D20,0)</f>
        <v>0.9</v>
      </c>
    </row>
    <row r="21" spans="1:7" ht="12.75">
      <c r="A21" s="1">
        <v>35551</v>
      </c>
      <c r="B21" t="s">
        <v>470</v>
      </c>
      <c r="C21" t="s">
        <v>346</v>
      </c>
      <c r="D21" s="30">
        <v>0.07</v>
      </c>
      <c r="E21" s="29"/>
      <c r="F21" s="29"/>
      <c r="G21">
        <f>IF(AND(Open&lt;=A21,A21&lt;=Close),D21,0)</f>
        <v>0.07</v>
      </c>
    </row>
    <row r="22" spans="1:7" ht="12.75">
      <c r="A22" s="1">
        <v>35583</v>
      </c>
      <c r="B22" t="s">
        <v>470</v>
      </c>
      <c r="C22" t="s">
        <v>345</v>
      </c>
      <c r="D22" s="30">
        <v>0.6</v>
      </c>
      <c r="E22" s="2"/>
      <c r="F22" s="29"/>
      <c r="G22">
        <f>IF(AND(Open&lt;=A22,A22&lt;=Close),D22,0)</f>
        <v>0.6</v>
      </c>
    </row>
    <row r="23" spans="1:7" ht="12.75">
      <c r="A23" s="1">
        <v>35583</v>
      </c>
      <c r="B23" t="s">
        <v>470</v>
      </c>
      <c r="C23" t="s">
        <v>346</v>
      </c>
      <c r="D23" s="30">
        <v>0.33</v>
      </c>
      <c r="E23" s="29"/>
      <c r="F23" s="29"/>
      <c r="G23">
        <f aca="true" t="shared" si="1" ref="G23:G34">IF(AND(Open&lt;=A23,A23&lt;=Close),D23,0)</f>
        <v>0.33</v>
      </c>
    </row>
    <row r="24" spans="1:7" ht="12.75">
      <c r="A24" s="1">
        <v>35612</v>
      </c>
      <c r="B24" t="s">
        <v>470</v>
      </c>
      <c r="C24" t="s">
        <v>367</v>
      </c>
      <c r="D24" s="30">
        <v>15</v>
      </c>
      <c r="E24" s="29"/>
      <c r="F24" s="29"/>
      <c r="G24">
        <f t="shared" si="1"/>
        <v>15</v>
      </c>
    </row>
    <row r="25" spans="1:7" ht="12.75">
      <c r="A25" s="1">
        <v>35612</v>
      </c>
      <c r="B25" t="s">
        <v>470</v>
      </c>
      <c r="C25" t="s">
        <v>345</v>
      </c>
      <c r="D25" s="30">
        <v>1.4</v>
      </c>
      <c r="E25" s="2"/>
      <c r="F25" s="29"/>
      <c r="G25">
        <f t="shared" si="1"/>
        <v>1.4</v>
      </c>
    </row>
    <row r="26" spans="1:7" ht="12.75">
      <c r="A26" s="1">
        <v>35612</v>
      </c>
      <c r="B26" t="s">
        <v>470</v>
      </c>
      <c r="C26" t="s">
        <v>346</v>
      </c>
      <c r="D26" s="30">
        <v>0.13</v>
      </c>
      <c r="E26" s="2"/>
      <c r="F26" s="29"/>
      <c r="G26">
        <f t="shared" si="1"/>
        <v>0.13</v>
      </c>
    </row>
    <row r="27" spans="1:7" ht="12.75">
      <c r="A27" s="1">
        <v>35643</v>
      </c>
      <c r="B27" t="s">
        <v>470</v>
      </c>
      <c r="C27" t="s">
        <v>345</v>
      </c>
      <c r="D27" s="30">
        <v>0.9</v>
      </c>
      <c r="E27" s="2"/>
      <c r="F27" s="29"/>
      <c r="G27">
        <f t="shared" si="1"/>
        <v>0.9</v>
      </c>
    </row>
    <row r="28" spans="1:7" ht="12.75">
      <c r="A28" s="1">
        <v>35643</v>
      </c>
      <c r="B28" t="s">
        <v>470</v>
      </c>
      <c r="C28" t="s">
        <v>346</v>
      </c>
      <c r="D28" s="30">
        <v>0.07</v>
      </c>
      <c r="E28" s="2"/>
      <c r="F28" s="29"/>
      <c r="G28">
        <f t="shared" si="1"/>
        <v>0.07</v>
      </c>
    </row>
    <row r="29" spans="1:7" ht="12.75">
      <c r="A29" s="1">
        <v>35674</v>
      </c>
      <c r="B29" t="s">
        <v>470</v>
      </c>
      <c r="C29" t="s">
        <v>345</v>
      </c>
      <c r="D29" s="30">
        <v>0.3</v>
      </c>
      <c r="E29" s="2"/>
      <c r="F29" s="29"/>
      <c r="G29">
        <f t="shared" si="1"/>
        <v>0.3</v>
      </c>
    </row>
    <row r="30" spans="1:7" ht="12.75">
      <c r="A30" s="1">
        <v>35674</v>
      </c>
      <c r="B30" t="s">
        <v>470</v>
      </c>
      <c r="C30" t="s">
        <v>346</v>
      </c>
      <c r="D30" s="30">
        <v>0.16</v>
      </c>
      <c r="E30" s="2"/>
      <c r="F30" s="29"/>
      <c r="G30">
        <f t="shared" si="1"/>
        <v>0.16</v>
      </c>
    </row>
    <row r="31" spans="1:7" ht="12.75">
      <c r="A31" s="1">
        <v>35704</v>
      </c>
      <c r="B31" t="s">
        <v>470</v>
      </c>
      <c r="C31" t="s">
        <v>367</v>
      </c>
      <c r="D31" s="30">
        <v>15</v>
      </c>
      <c r="G31">
        <f t="shared" si="1"/>
        <v>15</v>
      </c>
    </row>
    <row r="32" spans="1:7" ht="12.75">
      <c r="A32" s="1">
        <v>35704</v>
      </c>
      <c r="B32" t="s">
        <v>470</v>
      </c>
      <c r="C32" t="s">
        <v>345</v>
      </c>
      <c r="D32" s="30">
        <v>2.8</v>
      </c>
      <c r="E32" s="2"/>
      <c r="F32" s="29"/>
      <c r="G32">
        <f t="shared" si="1"/>
        <v>2.8</v>
      </c>
    </row>
    <row r="33" spans="1:7" ht="12.75">
      <c r="A33" s="1">
        <v>35704</v>
      </c>
      <c r="B33" t="s">
        <v>470</v>
      </c>
      <c r="C33" t="s">
        <v>346</v>
      </c>
      <c r="D33" s="30">
        <v>0.57</v>
      </c>
      <c r="E33" s="2"/>
      <c r="F33" s="29"/>
      <c r="G33">
        <f t="shared" si="1"/>
        <v>0.57</v>
      </c>
    </row>
    <row r="34" spans="1:7" ht="12.75">
      <c r="A34" s="1">
        <v>35737</v>
      </c>
      <c r="B34" t="s">
        <v>470</v>
      </c>
      <c r="C34" t="s">
        <v>345</v>
      </c>
      <c r="D34" s="30">
        <v>0.3</v>
      </c>
      <c r="E34" s="2"/>
      <c r="F34" s="29"/>
      <c r="G34">
        <f t="shared" si="1"/>
        <v>0.3</v>
      </c>
    </row>
    <row r="35" spans="1:7" ht="12.75">
      <c r="A35" s="1">
        <v>35737</v>
      </c>
      <c r="B35" t="s">
        <v>470</v>
      </c>
      <c r="C35" t="s">
        <v>346</v>
      </c>
      <c r="D35" s="30">
        <v>0.07</v>
      </c>
      <c r="E35" s="2"/>
      <c r="F35" s="29"/>
      <c r="G35">
        <f>IF(AND(Open&lt;=A35,A35&lt;=Close),D35,0)</f>
        <v>0.07</v>
      </c>
    </row>
    <row r="36" spans="1:7" ht="12.75">
      <c r="A36" s="1">
        <v>35765</v>
      </c>
      <c r="B36" t="s">
        <v>470</v>
      </c>
      <c r="C36" t="s">
        <v>345</v>
      </c>
      <c r="D36" s="30">
        <v>3.9</v>
      </c>
      <c r="E36" s="2"/>
      <c r="F36" s="29"/>
      <c r="G36">
        <f aca="true" t="shared" si="2" ref="G36:G50">IF(AND(Open&lt;=A36,A36&lt;=Close),D36,0)</f>
        <v>3.9</v>
      </c>
    </row>
    <row r="37" spans="1:7" ht="12.75">
      <c r="A37" s="1">
        <v>35765</v>
      </c>
      <c r="B37" t="s">
        <v>470</v>
      </c>
      <c r="C37" t="s">
        <v>346</v>
      </c>
      <c r="D37" s="30">
        <v>1.39</v>
      </c>
      <c r="E37" s="2"/>
      <c r="F37" s="29"/>
      <c r="G37">
        <f t="shared" si="2"/>
        <v>1.39</v>
      </c>
    </row>
    <row r="38" spans="1:7" ht="12.75">
      <c r="A38" s="1">
        <v>35797</v>
      </c>
      <c r="B38" t="s">
        <v>470</v>
      </c>
      <c r="C38" t="s">
        <v>426</v>
      </c>
      <c r="D38" s="30">
        <v>15</v>
      </c>
      <c r="E38" s="2"/>
      <c r="F38" s="29"/>
      <c r="G38">
        <f t="shared" si="2"/>
        <v>15</v>
      </c>
    </row>
    <row r="39" spans="1:7" ht="12.75">
      <c r="A39" s="1">
        <v>35797</v>
      </c>
      <c r="B39" t="s">
        <v>470</v>
      </c>
      <c r="C39" t="s">
        <v>345</v>
      </c>
      <c r="D39" s="30">
        <v>0.7</v>
      </c>
      <c r="E39" s="2"/>
      <c r="F39" s="29"/>
      <c r="G39">
        <f t="shared" si="2"/>
        <v>0.7</v>
      </c>
    </row>
    <row r="40" spans="1:7" ht="12.75">
      <c r="A40" s="1">
        <v>35797</v>
      </c>
      <c r="B40" t="s">
        <v>470</v>
      </c>
      <c r="C40" t="s">
        <v>346</v>
      </c>
      <c r="D40" s="30">
        <v>0.13</v>
      </c>
      <c r="E40" s="2"/>
      <c r="F40" s="29"/>
      <c r="G40">
        <f t="shared" si="2"/>
        <v>0.13</v>
      </c>
    </row>
    <row r="41" spans="1:7" ht="12.75">
      <c r="A41" s="1">
        <v>35828</v>
      </c>
      <c r="B41" t="s">
        <v>470</v>
      </c>
      <c r="C41" t="s">
        <v>345</v>
      </c>
      <c r="D41" s="30">
        <v>0.6</v>
      </c>
      <c r="E41" s="2"/>
      <c r="F41" s="29"/>
      <c r="G41">
        <f t="shared" si="2"/>
        <v>0.6</v>
      </c>
    </row>
    <row r="42" spans="1:7" ht="12.75">
      <c r="A42" s="1">
        <v>35828</v>
      </c>
      <c r="B42" t="s">
        <v>470</v>
      </c>
      <c r="C42" t="s">
        <v>346</v>
      </c>
      <c r="D42" s="30">
        <v>0</v>
      </c>
      <c r="E42" s="2"/>
      <c r="F42" s="29"/>
      <c r="G42">
        <f t="shared" si="2"/>
        <v>0</v>
      </c>
    </row>
    <row r="43" spans="1:7" ht="12.75">
      <c r="A43" s="1">
        <v>35856</v>
      </c>
      <c r="B43" t="s">
        <v>470</v>
      </c>
      <c r="C43" t="s">
        <v>345</v>
      </c>
      <c r="D43" s="30">
        <v>1</v>
      </c>
      <c r="E43" s="2"/>
      <c r="F43" s="29"/>
      <c r="G43">
        <f t="shared" si="2"/>
        <v>1</v>
      </c>
    </row>
    <row r="44" spans="1:7" ht="12.75">
      <c r="A44" s="1">
        <v>35856</v>
      </c>
      <c r="B44" t="s">
        <v>470</v>
      </c>
      <c r="C44" t="s">
        <v>346</v>
      </c>
      <c r="D44" s="30">
        <v>0.17</v>
      </c>
      <c r="E44" s="2"/>
      <c r="F44" s="29"/>
      <c r="G44">
        <f t="shared" si="2"/>
        <v>0.17</v>
      </c>
    </row>
    <row r="45" spans="1:7" ht="12.75">
      <c r="A45" s="1">
        <v>35886</v>
      </c>
      <c r="B45" t="s">
        <v>470</v>
      </c>
      <c r="C45" t="s">
        <v>426</v>
      </c>
      <c r="D45" s="30">
        <v>15</v>
      </c>
      <c r="E45" s="2"/>
      <c r="F45" s="29"/>
      <c r="G45">
        <f t="shared" si="2"/>
        <v>15</v>
      </c>
    </row>
    <row r="46" spans="1:7" ht="12.75">
      <c r="A46" s="1">
        <v>35886</v>
      </c>
      <c r="B46" t="s">
        <v>470</v>
      </c>
      <c r="C46" t="s">
        <v>345</v>
      </c>
      <c r="D46" s="30">
        <v>1</v>
      </c>
      <c r="E46" s="2"/>
      <c r="F46" s="29"/>
      <c r="G46">
        <f t="shared" si="2"/>
        <v>1</v>
      </c>
    </row>
    <row r="47" spans="1:7" ht="12.75">
      <c r="A47" s="1">
        <v>35886</v>
      </c>
      <c r="B47" t="s">
        <v>470</v>
      </c>
      <c r="C47" t="s">
        <v>346</v>
      </c>
      <c r="D47" s="30">
        <v>0</v>
      </c>
      <c r="E47" s="2"/>
      <c r="F47" s="29"/>
      <c r="G47">
        <f t="shared" si="2"/>
        <v>0</v>
      </c>
    </row>
    <row r="48" spans="1:7" ht="12.75">
      <c r="A48" s="1">
        <v>35916</v>
      </c>
      <c r="B48" t="s">
        <v>470</v>
      </c>
      <c r="C48" t="s">
        <v>345</v>
      </c>
      <c r="D48" s="30">
        <v>0.3</v>
      </c>
      <c r="E48" s="2"/>
      <c r="F48" s="29"/>
      <c r="G48">
        <f t="shared" si="2"/>
        <v>0.3</v>
      </c>
    </row>
    <row r="49" spans="1:7" ht="12.75">
      <c r="A49" s="1">
        <v>35916</v>
      </c>
      <c r="B49" t="s">
        <v>470</v>
      </c>
      <c r="C49" t="s">
        <v>346</v>
      </c>
      <c r="D49" s="30">
        <v>0</v>
      </c>
      <c r="E49" s="2"/>
      <c r="F49" s="29"/>
      <c r="G49">
        <f t="shared" si="2"/>
        <v>0</v>
      </c>
    </row>
    <row r="50" spans="1:7" ht="12.75">
      <c r="A50" s="1">
        <v>35947</v>
      </c>
      <c r="B50" t="s">
        <v>470</v>
      </c>
      <c r="C50" t="s">
        <v>345</v>
      </c>
      <c r="D50" s="30">
        <v>0.3</v>
      </c>
      <c r="E50" s="2"/>
      <c r="F50" s="29"/>
      <c r="G50">
        <f t="shared" si="2"/>
        <v>0.3</v>
      </c>
    </row>
    <row r="51" spans="1:7" ht="12.75">
      <c r="A51" s="1">
        <v>35947</v>
      </c>
      <c r="B51" t="s">
        <v>470</v>
      </c>
      <c r="C51" t="s">
        <v>346</v>
      </c>
      <c r="D51" s="30">
        <v>0</v>
      </c>
      <c r="E51" s="2"/>
      <c r="F51" s="29"/>
      <c r="G51">
        <f aca="true" t="shared" si="3" ref="G51:G67">IF(AND(Open&lt;=A51,A51&lt;=Close),D51,0)</f>
        <v>0</v>
      </c>
    </row>
    <row r="52" spans="1:7" ht="12.75">
      <c r="A52" s="1">
        <v>35977</v>
      </c>
      <c r="B52" t="s">
        <v>470</v>
      </c>
      <c r="C52" t="s">
        <v>426</v>
      </c>
      <c r="D52" s="30">
        <v>15</v>
      </c>
      <c r="E52" s="2"/>
      <c r="F52" s="29"/>
      <c r="G52">
        <f t="shared" si="3"/>
        <v>15</v>
      </c>
    </row>
    <row r="53" spans="1:7" ht="12.75">
      <c r="A53" s="1">
        <v>35977</v>
      </c>
      <c r="B53" t="s">
        <v>470</v>
      </c>
      <c r="C53" t="s">
        <v>345</v>
      </c>
      <c r="D53" s="30">
        <v>0.3</v>
      </c>
      <c r="E53" s="2"/>
      <c r="F53" s="29"/>
      <c r="G53">
        <f t="shared" si="3"/>
        <v>0.3</v>
      </c>
    </row>
    <row r="54" spans="1:7" ht="12.75">
      <c r="A54" s="1">
        <v>35977</v>
      </c>
      <c r="B54" t="s">
        <v>470</v>
      </c>
      <c r="C54" t="s">
        <v>346</v>
      </c>
      <c r="D54" s="30">
        <v>0.18</v>
      </c>
      <c r="E54" s="2"/>
      <c r="F54" s="29"/>
      <c r="G54">
        <f t="shared" si="3"/>
        <v>0.18</v>
      </c>
    </row>
    <row r="55" spans="1:7" ht="12.75">
      <c r="A55" s="1">
        <v>36010</v>
      </c>
      <c r="B55" t="s">
        <v>470</v>
      </c>
      <c r="C55" t="s">
        <v>345</v>
      </c>
      <c r="D55" s="30">
        <v>1.3</v>
      </c>
      <c r="E55" s="2"/>
      <c r="F55" s="29"/>
      <c r="G55">
        <f t="shared" si="3"/>
        <v>1.3</v>
      </c>
    </row>
    <row r="56" spans="1:7" ht="12.75">
      <c r="A56" s="1">
        <v>36010</v>
      </c>
      <c r="B56" t="s">
        <v>470</v>
      </c>
      <c r="C56" t="s">
        <v>346</v>
      </c>
      <c r="D56" s="30">
        <v>0</v>
      </c>
      <c r="E56" s="2"/>
      <c r="F56" s="29"/>
      <c r="G56">
        <f t="shared" si="3"/>
        <v>0</v>
      </c>
    </row>
    <row r="57" spans="1:7" ht="12.75">
      <c r="A57" s="1">
        <v>36027</v>
      </c>
      <c r="B57" t="s">
        <v>470</v>
      </c>
      <c r="C57" t="s">
        <v>441</v>
      </c>
      <c r="D57" s="30">
        <v>15</v>
      </c>
      <c r="E57" s="29"/>
      <c r="F57" s="29"/>
      <c r="G57">
        <f aca="true" t="shared" si="4" ref="G57:G75">IF(AND(Open&lt;=A57,A57&lt;=Close),D57,0)</f>
        <v>15</v>
      </c>
    </row>
    <row r="58" spans="1:7" ht="12.75">
      <c r="A58" s="1">
        <v>36038</v>
      </c>
      <c r="B58" t="s">
        <v>470</v>
      </c>
      <c r="C58" t="s">
        <v>442</v>
      </c>
      <c r="D58" s="30">
        <v>0.76</v>
      </c>
      <c r="E58" s="29"/>
      <c r="F58" s="29"/>
      <c r="G58">
        <f t="shared" si="3"/>
        <v>0.76</v>
      </c>
    </row>
    <row r="59" spans="1:7" ht="12.75">
      <c r="A59" s="1">
        <v>36039</v>
      </c>
      <c r="B59" t="s">
        <v>470</v>
      </c>
      <c r="C59" t="s">
        <v>345</v>
      </c>
      <c r="D59" s="30">
        <v>1</v>
      </c>
      <c r="E59" s="2"/>
      <c r="F59" s="29"/>
      <c r="G59">
        <f t="shared" si="3"/>
        <v>1</v>
      </c>
    </row>
    <row r="60" spans="1:7" ht="12.75">
      <c r="A60" s="1">
        <v>36039</v>
      </c>
      <c r="B60" t="s">
        <v>470</v>
      </c>
      <c r="C60" t="s">
        <v>346</v>
      </c>
      <c r="D60" s="30">
        <v>0.09</v>
      </c>
      <c r="E60" s="2"/>
      <c r="F60" s="29"/>
      <c r="G60">
        <f t="shared" si="3"/>
        <v>0.09</v>
      </c>
    </row>
    <row r="61" spans="1:7" ht="12.75">
      <c r="A61" s="1">
        <v>36069</v>
      </c>
      <c r="B61" t="s">
        <v>470</v>
      </c>
      <c r="C61" t="s">
        <v>426</v>
      </c>
      <c r="D61" s="30">
        <v>15</v>
      </c>
      <c r="E61" s="2"/>
      <c r="F61" s="29"/>
      <c r="G61">
        <f t="shared" si="3"/>
        <v>15</v>
      </c>
    </row>
    <row r="62" spans="1:7" ht="12.75">
      <c r="A62" s="1">
        <v>36069</v>
      </c>
      <c r="B62" t="s">
        <v>470</v>
      </c>
      <c r="C62" t="s">
        <v>345</v>
      </c>
      <c r="D62" s="30">
        <v>0</v>
      </c>
      <c r="E62" s="2"/>
      <c r="F62" s="29"/>
      <c r="G62">
        <f t="shared" si="3"/>
        <v>0</v>
      </c>
    </row>
    <row r="63" spans="1:7" ht="12.75">
      <c r="A63" s="1">
        <v>36069</v>
      </c>
      <c r="B63" t="s">
        <v>470</v>
      </c>
      <c r="C63" t="s">
        <v>346</v>
      </c>
      <c r="D63" s="30">
        <v>0</v>
      </c>
      <c r="E63" s="2"/>
      <c r="F63" s="29"/>
      <c r="G63">
        <f t="shared" si="3"/>
        <v>0</v>
      </c>
    </row>
    <row r="64" spans="1:7" ht="12.75">
      <c r="A64" s="1">
        <v>36101</v>
      </c>
      <c r="B64" t="s">
        <v>470</v>
      </c>
      <c r="C64" t="s">
        <v>345</v>
      </c>
      <c r="D64" s="30">
        <v>1</v>
      </c>
      <c r="E64" s="2"/>
      <c r="F64" s="29"/>
      <c r="G64">
        <f t="shared" si="3"/>
        <v>1</v>
      </c>
    </row>
    <row r="65" spans="1:7" ht="12.75">
      <c r="A65" s="1">
        <v>36101</v>
      </c>
      <c r="B65" t="s">
        <v>470</v>
      </c>
      <c r="C65" t="s">
        <v>346</v>
      </c>
      <c r="D65" s="30">
        <v>0.2</v>
      </c>
      <c r="E65" s="2"/>
      <c r="F65" s="29"/>
      <c r="G65">
        <f t="shared" si="3"/>
        <v>0.2</v>
      </c>
    </row>
    <row r="66" spans="1:7" ht="12.75">
      <c r="A66" s="1">
        <v>36130</v>
      </c>
      <c r="B66" t="s">
        <v>470</v>
      </c>
      <c r="C66" t="s">
        <v>345</v>
      </c>
      <c r="D66" s="30">
        <v>0.3</v>
      </c>
      <c r="E66" s="2"/>
      <c r="F66" s="29"/>
      <c r="G66">
        <f t="shared" si="3"/>
        <v>0.3</v>
      </c>
    </row>
    <row r="67" spans="1:7" ht="12.75">
      <c r="A67" s="1">
        <v>36130</v>
      </c>
      <c r="B67" t="s">
        <v>470</v>
      </c>
      <c r="C67" t="s">
        <v>346</v>
      </c>
      <c r="D67" s="30">
        <v>0</v>
      </c>
      <c r="E67" s="2"/>
      <c r="F67" s="29"/>
      <c r="G67">
        <f t="shared" si="3"/>
        <v>0</v>
      </c>
    </row>
    <row r="68" spans="1:7" ht="12.75">
      <c r="A68" s="1">
        <v>36140</v>
      </c>
      <c r="B68" t="s">
        <v>470</v>
      </c>
      <c r="C68" t="s">
        <v>367</v>
      </c>
      <c r="D68" s="30">
        <v>15</v>
      </c>
      <c r="G68">
        <f t="shared" si="4"/>
        <v>15</v>
      </c>
    </row>
    <row r="69" spans="1:7" ht="12.75">
      <c r="A69" s="1">
        <v>36175</v>
      </c>
      <c r="B69" t="s">
        <v>470</v>
      </c>
      <c r="C69" t="s">
        <v>453</v>
      </c>
      <c r="D69" s="30">
        <v>50</v>
      </c>
      <c r="E69" s="29">
        <v>100074</v>
      </c>
      <c r="G69">
        <f t="shared" si="4"/>
        <v>50</v>
      </c>
    </row>
    <row r="70" spans="1:7" ht="12.75">
      <c r="A70" s="1">
        <v>36192</v>
      </c>
      <c r="B70" t="s">
        <v>470</v>
      </c>
      <c r="C70" t="s">
        <v>345</v>
      </c>
      <c r="D70" s="30">
        <v>0.6</v>
      </c>
      <c r="G70">
        <f t="shared" si="4"/>
        <v>0.6</v>
      </c>
    </row>
    <row r="71" spans="1:7" ht="12.75">
      <c r="A71" s="1">
        <v>36192</v>
      </c>
      <c r="B71" t="s">
        <v>470</v>
      </c>
      <c r="C71" t="s">
        <v>346</v>
      </c>
      <c r="D71" s="30">
        <v>0.17</v>
      </c>
      <c r="G71">
        <f t="shared" si="4"/>
        <v>0.17</v>
      </c>
    </row>
    <row r="72" spans="1:7" ht="12.75">
      <c r="A72" s="1">
        <v>36220</v>
      </c>
      <c r="B72" t="s">
        <v>470</v>
      </c>
      <c r="C72" t="s">
        <v>345</v>
      </c>
      <c r="D72" s="30">
        <v>1</v>
      </c>
      <c r="G72">
        <f t="shared" si="4"/>
        <v>1</v>
      </c>
    </row>
    <row r="73" spans="1:7" ht="12.75">
      <c r="A73" s="1">
        <v>36220</v>
      </c>
      <c r="B73" t="s">
        <v>470</v>
      </c>
      <c r="C73" t="s">
        <v>346</v>
      </c>
      <c r="D73" s="30">
        <v>0.12</v>
      </c>
      <c r="G73">
        <f t="shared" si="4"/>
        <v>0.12</v>
      </c>
    </row>
    <row r="74" spans="1:7" ht="12.75">
      <c r="A74" s="1">
        <v>36249</v>
      </c>
      <c r="B74" t="s">
        <v>470</v>
      </c>
      <c r="C74" t="s">
        <v>493</v>
      </c>
      <c r="D74" s="30">
        <v>60</v>
      </c>
      <c r="E74" s="29">
        <v>100078</v>
      </c>
      <c r="G74">
        <f t="shared" si="4"/>
        <v>60</v>
      </c>
    </row>
    <row r="75" spans="1:7" ht="12.75">
      <c r="A75" s="1">
        <v>36251</v>
      </c>
      <c r="B75" t="s">
        <v>470</v>
      </c>
      <c r="C75" t="s">
        <v>426</v>
      </c>
      <c r="D75" s="30">
        <v>15</v>
      </c>
      <c r="G75">
        <f t="shared" si="4"/>
        <v>15</v>
      </c>
    </row>
    <row r="76" spans="1:7" ht="12.75">
      <c r="A76" s="1">
        <v>36251</v>
      </c>
      <c r="B76" t="s">
        <v>470</v>
      </c>
      <c r="C76" t="s">
        <v>346</v>
      </c>
      <c r="D76" s="30">
        <v>0.35</v>
      </c>
      <c r="G76">
        <f aca="true" t="shared" si="5" ref="G76:G82">IF(AND(Open&lt;=A76,A76&lt;=Close),D76,0)</f>
        <v>0.35</v>
      </c>
    </row>
    <row r="77" spans="1:7" ht="12.75">
      <c r="A77" s="1">
        <v>36251</v>
      </c>
      <c r="B77" t="s">
        <v>470</v>
      </c>
      <c r="C77" t="s">
        <v>345</v>
      </c>
      <c r="D77" s="30">
        <v>0.3</v>
      </c>
      <c r="G77">
        <f t="shared" si="5"/>
        <v>0.3</v>
      </c>
    </row>
    <row r="78" spans="1:7" ht="12.75">
      <c r="A78" s="1">
        <v>36283</v>
      </c>
      <c r="B78" t="s">
        <v>470</v>
      </c>
      <c r="C78" t="s">
        <v>345</v>
      </c>
      <c r="D78" s="30">
        <v>2.3</v>
      </c>
      <c r="G78">
        <f t="shared" si="5"/>
        <v>2.3</v>
      </c>
    </row>
    <row r="79" spans="1:7" ht="12.75">
      <c r="A79" s="1">
        <v>36283</v>
      </c>
      <c r="B79" t="s">
        <v>470</v>
      </c>
      <c r="C79" t="s">
        <v>346</v>
      </c>
      <c r="D79" s="30">
        <v>0.33</v>
      </c>
      <c r="G79">
        <f t="shared" si="5"/>
        <v>0.33</v>
      </c>
    </row>
    <row r="80" spans="1:7" ht="12.75">
      <c r="A80" s="1">
        <v>36312</v>
      </c>
      <c r="B80" t="s">
        <v>470</v>
      </c>
      <c r="C80" t="s">
        <v>345</v>
      </c>
      <c r="D80" s="30">
        <v>0.7</v>
      </c>
      <c r="G80">
        <f t="shared" si="5"/>
        <v>0.7</v>
      </c>
    </row>
    <row r="81" spans="1:7" ht="12.75">
      <c r="A81" s="1">
        <v>36342</v>
      </c>
      <c r="B81" t="s">
        <v>470</v>
      </c>
      <c r="C81" t="s">
        <v>426</v>
      </c>
      <c r="D81" s="30">
        <v>15</v>
      </c>
      <c r="G81">
        <f t="shared" si="5"/>
        <v>15</v>
      </c>
    </row>
    <row r="82" spans="1:7" ht="12.75">
      <c r="A82" s="1">
        <v>36342</v>
      </c>
      <c r="B82" t="s">
        <v>470</v>
      </c>
      <c r="C82" t="s">
        <v>345</v>
      </c>
      <c r="D82" s="30">
        <v>0.3</v>
      </c>
      <c r="G82">
        <f t="shared" si="5"/>
        <v>0.3</v>
      </c>
    </row>
    <row r="83" spans="1:7" ht="12.75">
      <c r="A83" s="1">
        <v>36342</v>
      </c>
      <c r="B83" t="s">
        <v>470</v>
      </c>
      <c r="C83" t="s">
        <v>346</v>
      </c>
      <c r="D83" s="30">
        <v>0.06</v>
      </c>
      <c r="G83">
        <f aca="true" t="shared" si="6" ref="G83:G98">IF(AND(Open&lt;=A83,A83&lt;=Close),D83,0)</f>
        <v>0.06</v>
      </c>
    </row>
    <row r="84" spans="1:7" ht="12.75">
      <c r="A84" s="1">
        <v>36374</v>
      </c>
      <c r="B84" t="s">
        <v>470</v>
      </c>
      <c r="C84" t="s">
        <v>345</v>
      </c>
      <c r="D84" s="30">
        <v>1.7</v>
      </c>
      <c r="G84">
        <f t="shared" si="6"/>
        <v>1.7</v>
      </c>
    </row>
    <row r="85" spans="1:7" ht="12.75">
      <c r="A85" s="1">
        <v>36374</v>
      </c>
      <c r="B85" t="s">
        <v>470</v>
      </c>
      <c r="C85" t="s">
        <v>346</v>
      </c>
      <c r="D85" s="30">
        <v>0.12</v>
      </c>
      <c r="G85">
        <f t="shared" si="6"/>
        <v>0.12</v>
      </c>
    </row>
    <row r="86" spans="1:7" ht="12.75">
      <c r="A86" s="1">
        <v>36404</v>
      </c>
      <c r="B86" t="s">
        <v>470</v>
      </c>
      <c r="C86" t="s">
        <v>345</v>
      </c>
      <c r="D86" s="30">
        <v>1</v>
      </c>
      <c r="G86">
        <f t="shared" si="6"/>
        <v>1</v>
      </c>
    </row>
    <row r="87" spans="1:7" ht="12.75">
      <c r="A87" s="1">
        <v>36404</v>
      </c>
      <c r="B87" t="s">
        <v>470</v>
      </c>
      <c r="C87" t="s">
        <v>346</v>
      </c>
      <c r="D87" s="30">
        <v>0.14</v>
      </c>
      <c r="G87">
        <f t="shared" si="6"/>
        <v>0.14</v>
      </c>
    </row>
    <row r="88" spans="1:7" ht="12.75">
      <c r="A88" s="1">
        <v>36404</v>
      </c>
      <c r="B88" t="s">
        <v>470</v>
      </c>
      <c r="C88" t="s">
        <v>426</v>
      </c>
      <c r="D88" s="30">
        <v>10</v>
      </c>
      <c r="G88">
        <f t="shared" si="6"/>
        <v>10</v>
      </c>
    </row>
    <row r="89" ht="12.75">
      <c r="G89">
        <f t="shared" si="6"/>
        <v>0</v>
      </c>
    </row>
    <row r="90" ht="12.75">
      <c r="G90">
        <f t="shared" si="6"/>
        <v>0</v>
      </c>
    </row>
    <row r="91" ht="12.75">
      <c r="G91">
        <f t="shared" si="6"/>
        <v>0</v>
      </c>
    </row>
    <row r="92" ht="12.75">
      <c r="G92">
        <f t="shared" si="6"/>
        <v>0</v>
      </c>
    </row>
    <row r="93" ht="12.75">
      <c r="G93">
        <f t="shared" si="6"/>
        <v>0</v>
      </c>
    </row>
    <row r="94" ht="12.75">
      <c r="G94">
        <f t="shared" si="6"/>
        <v>0</v>
      </c>
    </row>
    <row r="95" ht="12.75">
      <c r="G95">
        <f t="shared" si="6"/>
        <v>0</v>
      </c>
    </row>
    <row r="96" ht="12.75">
      <c r="G96">
        <f t="shared" si="6"/>
        <v>0</v>
      </c>
    </row>
    <row r="97" ht="12.75">
      <c r="G97">
        <f t="shared" si="6"/>
        <v>0</v>
      </c>
    </row>
    <row r="98" ht="12.75">
      <c r="G98">
        <f t="shared" si="6"/>
        <v>0</v>
      </c>
    </row>
    <row r="99" ht="12.75">
      <c r="G99">
        <f aca="true" t="shared" si="7" ref="G99:G114">IF(AND(Open&lt;=A99,A99&lt;=Close),D99,0)</f>
        <v>0</v>
      </c>
    </row>
    <row r="100" ht="12.75">
      <c r="G100">
        <f t="shared" si="7"/>
        <v>0</v>
      </c>
    </row>
    <row r="101" ht="12.75">
      <c r="G101">
        <f t="shared" si="7"/>
        <v>0</v>
      </c>
    </row>
    <row r="102" ht="12.75">
      <c r="G102">
        <f t="shared" si="7"/>
        <v>0</v>
      </c>
    </row>
    <row r="103" ht="12.75">
      <c r="G103">
        <f t="shared" si="7"/>
        <v>0</v>
      </c>
    </row>
    <row r="104" ht="12.75">
      <c r="G104">
        <f t="shared" si="7"/>
        <v>0</v>
      </c>
    </row>
    <row r="105" ht="12.75">
      <c r="G105">
        <f t="shared" si="7"/>
        <v>0</v>
      </c>
    </row>
    <row r="106" ht="12.75">
      <c r="G106">
        <f t="shared" si="7"/>
        <v>0</v>
      </c>
    </row>
    <row r="107" ht="12.75">
      <c r="G107">
        <f t="shared" si="7"/>
        <v>0</v>
      </c>
    </row>
    <row r="108" ht="12.75">
      <c r="G108">
        <f t="shared" si="7"/>
        <v>0</v>
      </c>
    </row>
    <row r="109" ht="12.75">
      <c r="G109">
        <f t="shared" si="7"/>
        <v>0</v>
      </c>
    </row>
    <row r="110" ht="12.75">
      <c r="G110">
        <f t="shared" si="7"/>
        <v>0</v>
      </c>
    </row>
    <row r="111" ht="12.75">
      <c r="G111">
        <f t="shared" si="7"/>
        <v>0</v>
      </c>
    </row>
    <row r="112" ht="12.75">
      <c r="G112">
        <f t="shared" si="7"/>
        <v>0</v>
      </c>
    </row>
    <row r="113" ht="12.75">
      <c r="G113">
        <f t="shared" si="7"/>
        <v>0</v>
      </c>
    </row>
    <row r="114" ht="12.75">
      <c r="G114">
        <f t="shared" si="7"/>
        <v>0</v>
      </c>
    </row>
    <row r="115" ht="12.75">
      <c r="G115">
        <f aca="true" t="shared" si="8" ref="G115:G130">IF(AND(Open&lt;=A115,A115&lt;=Close),D115,0)</f>
        <v>0</v>
      </c>
    </row>
    <row r="116" ht="12.75">
      <c r="G116">
        <f t="shared" si="8"/>
        <v>0</v>
      </c>
    </row>
    <row r="117" ht="12.75">
      <c r="G117">
        <f t="shared" si="8"/>
        <v>0</v>
      </c>
    </row>
    <row r="118" ht="12.75">
      <c r="G118">
        <f t="shared" si="8"/>
        <v>0</v>
      </c>
    </row>
    <row r="119" ht="12.75">
      <c r="G119">
        <f t="shared" si="8"/>
        <v>0</v>
      </c>
    </row>
    <row r="120" ht="12.75">
      <c r="G120">
        <f t="shared" si="8"/>
        <v>0</v>
      </c>
    </row>
    <row r="121" ht="12.75">
      <c r="G121">
        <f t="shared" si="8"/>
        <v>0</v>
      </c>
    </row>
    <row r="122" ht="12.75">
      <c r="G122">
        <f t="shared" si="8"/>
        <v>0</v>
      </c>
    </row>
    <row r="123" ht="12.75">
      <c r="G123">
        <f t="shared" si="8"/>
        <v>0</v>
      </c>
    </row>
    <row r="124" ht="12.75">
      <c r="G124">
        <f t="shared" si="8"/>
        <v>0</v>
      </c>
    </row>
    <row r="125" ht="12.75">
      <c r="G125">
        <f t="shared" si="8"/>
        <v>0</v>
      </c>
    </row>
    <row r="126" ht="12.75">
      <c r="G126">
        <f t="shared" si="8"/>
        <v>0</v>
      </c>
    </row>
    <row r="127" ht="12.75">
      <c r="G127">
        <f t="shared" si="8"/>
        <v>0</v>
      </c>
    </row>
    <row r="128" ht="12.75">
      <c r="G128">
        <f t="shared" si="8"/>
        <v>0</v>
      </c>
    </row>
    <row r="129" ht="12.75">
      <c r="G129">
        <f t="shared" si="8"/>
        <v>0</v>
      </c>
    </row>
    <row r="130" ht="12.75">
      <c r="G130">
        <f t="shared" si="8"/>
        <v>0</v>
      </c>
    </row>
    <row r="131" ht="12.75">
      <c r="G131">
        <f aca="true" t="shared" si="9" ref="G131:G146">IF(AND(Open&lt;=A131,A131&lt;=Close),D131,0)</f>
        <v>0</v>
      </c>
    </row>
    <row r="132" ht="12.75">
      <c r="G132">
        <f t="shared" si="9"/>
        <v>0</v>
      </c>
    </row>
    <row r="133" ht="12.75">
      <c r="G133">
        <f t="shared" si="9"/>
        <v>0</v>
      </c>
    </row>
    <row r="134" ht="12.75">
      <c r="G134">
        <f t="shared" si="9"/>
        <v>0</v>
      </c>
    </row>
    <row r="135" ht="12.75">
      <c r="G135">
        <f t="shared" si="9"/>
        <v>0</v>
      </c>
    </row>
    <row r="136" ht="12.75">
      <c r="G136">
        <f t="shared" si="9"/>
        <v>0</v>
      </c>
    </row>
    <row r="137" ht="12.75">
      <c r="G137">
        <f t="shared" si="9"/>
        <v>0</v>
      </c>
    </row>
    <row r="138" ht="12.75">
      <c r="G138">
        <f t="shared" si="9"/>
        <v>0</v>
      </c>
    </row>
    <row r="139" ht="12.75">
      <c r="G139">
        <f t="shared" si="9"/>
        <v>0</v>
      </c>
    </row>
    <row r="140" ht="12.75">
      <c r="G140">
        <f t="shared" si="9"/>
        <v>0</v>
      </c>
    </row>
    <row r="141" ht="12.75">
      <c r="G141">
        <f t="shared" si="9"/>
        <v>0</v>
      </c>
    </row>
    <row r="142" ht="12.75">
      <c r="G142">
        <f t="shared" si="9"/>
        <v>0</v>
      </c>
    </row>
    <row r="143" ht="12.75">
      <c r="G143">
        <f t="shared" si="9"/>
        <v>0</v>
      </c>
    </row>
    <row r="144" ht="12.75">
      <c r="G144">
        <f t="shared" si="9"/>
        <v>0</v>
      </c>
    </row>
    <row r="145" ht="12.75">
      <c r="G145">
        <f t="shared" si="9"/>
        <v>0</v>
      </c>
    </row>
    <row r="146" ht="12.75">
      <c r="G146">
        <f t="shared" si="9"/>
        <v>0</v>
      </c>
    </row>
    <row r="147" ht="12.75">
      <c r="G147">
        <f aca="true" t="shared" si="10" ref="G147:G162">IF(AND(Open&lt;=A147,A147&lt;=Close),D147,0)</f>
        <v>0</v>
      </c>
    </row>
    <row r="148" ht="12.75">
      <c r="G148">
        <f t="shared" si="10"/>
        <v>0</v>
      </c>
    </row>
    <row r="149" ht="12.75">
      <c r="G149">
        <f t="shared" si="10"/>
        <v>0</v>
      </c>
    </row>
    <row r="150" ht="12.75">
      <c r="G150">
        <f t="shared" si="10"/>
        <v>0</v>
      </c>
    </row>
    <row r="151" ht="12.75">
      <c r="G151">
        <f t="shared" si="10"/>
        <v>0</v>
      </c>
    </row>
    <row r="152" ht="12.75">
      <c r="G152">
        <f t="shared" si="10"/>
        <v>0</v>
      </c>
    </row>
    <row r="153" ht="12.75">
      <c r="G153">
        <f t="shared" si="10"/>
        <v>0</v>
      </c>
    </row>
    <row r="154" ht="12.75">
      <c r="G154">
        <f t="shared" si="10"/>
        <v>0</v>
      </c>
    </row>
    <row r="155" ht="12.75">
      <c r="G155">
        <f t="shared" si="10"/>
        <v>0</v>
      </c>
    </row>
    <row r="156" ht="12.75">
      <c r="G156">
        <f t="shared" si="10"/>
        <v>0</v>
      </c>
    </row>
    <row r="157" ht="12.75">
      <c r="G157">
        <f t="shared" si="10"/>
        <v>0</v>
      </c>
    </row>
    <row r="158" ht="12.75">
      <c r="G158">
        <f t="shared" si="10"/>
        <v>0</v>
      </c>
    </row>
    <row r="159" ht="12.75">
      <c r="G159">
        <f t="shared" si="10"/>
        <v>0</v>
      </c>
    </row>
    <row r="160" ht="12.75">
      <c r="G160">
        <f t="shared" si="10"/>
        <v>0</v>
      </c>
    </row>
    <row r="161" ht="12.75">
      <c r="G161">
        <f t="shared" si="10"/>
        <v>0</v>
      </c>
    </row>
    <row r="162" ht="12.75">
      <c r="G162">
        <f t="shared" si="10"/>
        <v>0</v>
      </c>
    </row>
    <row r="163" ht="12.75">
      <c r="G163">
        <f aca="true" t="shared" si="11" ref="G163:G178">IF(AND(Open&lt;=A163,A163&lt;=Close),D163,0)</f>
        <v>0</v>
      </c>
    </row>
    <row r="164" ht="12.75">
      <c r="G164">
        <f t="shared" si="11"/>
        <v>0</v>
      </c>
    </row>
    <row r="165" ht="12.75">
      <c r="G165">
        <f t="shared" si="11"/>
        <v>0</v>
      </c>
    </row>
    <row r="166" ht="12.75">
      <c r="G166">
        <f t="shared" si="11"/>
        <v>0</v>
      </c>
    </row>
    <row r="167" ht="12.75">
      <c r="G167">
        <f t="shared" si="11"/>
        <v>0</v>
      </c>
    </row>
    <row r="168" ht="12.75">
      <c r="G168">
        <f t="shared" si="11"/>
        <v>0</v>
      </c>
    </row>
    <row r="169" ht="12.75">
      <c r="G169">
        <f t="shared" si="11"/>
        <v>0</v>
      </c>
    </row>
    <row r="170" ht="12.75">
      <c r="G170">
        <f t="shared" si="11"/>
        <v>0</v>
      </c>
    </row>
    <row r="171" ht="12.75">
      <c r="G171">
        <f t="shared" si="11"/>
        <v>0</v>
      </c>
    </row>
    <row r="172" ht="12.75">
      <c r="G172">
        <f t="shared" si="11"/>
        <v>0</v>
      </c>
    </row>
    <row r="173" ht="12.75">
      <c r="G173">
        <f t="shared" si="11"/>
        <v>0</v>
      </c>
    </row>
    <row r="174" ht="12.75">
      <c r="G174">
        <f t="shared" si="11"/>
        <v>0</v>
      </c>
    </row>
    <row r="175" ht="12.75">
      <c r="G175">
        <f t="shared" si="11"/>
        <v>0</v>
      </c>
    </row>
    <row r="176" ht="12.75">
      <c r="G176">
        <f t="shared" si="11"/>
        <v>0</v>
      </c>
    </row>
    <row r="177" ht="12.75">
      <c r="G177">
        <f t="shared" si="11"/>
        <v>0</v>
      </c>
    </row>
    <row r="178" ht="12.75">
      <c r="G178">
        <f t="shared" si="11"/>
        <v>0</v>
      </c>
    </row>
    <row r="179" ht="12.75">
      <c r="G179">
        <f aca="true" t="shared" si="12" ref="G179:G194">IF(AND(Open&lt;=A179,A179&lt;=Close),D179,0)</f>
        <v>0</v>
      </c>
    </row>
    <row r="180" ht="12.75">
      <c r="G180">
        <f t="shared" si="12"/>
        <v>0</v>
      </c>
    </row>
    <row r="181" ht="12.75">
      <c r="G181">
        <f t="shared" si="12"/>
        <v>0</v>
      </c>
    </row>
    <row r="182" ht="12.75">
      <c r="G182">
        <f t="shared" si="12"/>
        <v>0</v>
      </c>
    </row>
    <row r="183" ht="12.75">
      <c r="G183">
        <f t="shared" si="12"/>
        <v>0</v>
      </c>
    </row>
    <row r="184" ht="12.75">
      <c r="G184">
        <f t="shared" si="12"/>
        <v>0</v>
      </c>
    </row>
    <row r="185" ht="12.75">
      <c r="G185">
        <f t="shared" si="12"/>
        <v>0</v>
      </c>
    </row>
    <row r="186" ht="12.75">
      <c r="G186">
        <f t="shared" si="12"/>
        <v>0</v>
      </c>
    </row>
    <row r="187" ht="12.75">
      <c r="G187">
        <f t="shared" si="12"/>
        <v>0</v>
      </c>
    </row>
    <row r="188" ht="12.75">
      <c r="G188">
        <f t="shared" si="12"/>
        <v>0</v>
      </c>
    </row>
    <row r="189" ht="12.75">
      <c r="G189">
        <f t="shared" si="12"/>
        <v>0</v>
      </c>
    </row>
    <row r="190" ht="12.75">
      <c r="G190">
        <f t="shared" si="12"/>
        <v>0</v>
      </c>
    </row>
    <row r="191" ht="12.75">
      <c r="G191">
        <f t="shared" si="12"/>
        <v>0</v>
      </c>
    </row>
    <row r="192" ht="12.75">
      <c r="G192">
        <f t="shared" si="12"/>
        <v>0</v>
      </c>
    </row>
    <row r="193" ht="12.75">
      <c r="G193">
        <f t="shared" si="12"/>
        <v>0</v>
      </c>
    </row>
    <row r="194" ht="12.75">
      <c r="G194">
        <f t="shared" si="12"/>
        <v>0</v>
      </c>
    </row>
    <row r="195" ht="12.75">
      <c r="G195">
        <f aca="true" t="shared" si="13" ref="G195:G208">IF(AND(Open&lt;=A195,A195&lt;=Close),D195,0)</f>
        <v>0</v>
      </c>
    </row>
    <row r="196" ht="12.75">
      <c r="G196">
        <f t="shared" si="13"/>
        <v>0</v>
      </c>
    </row>
    <row r="197" ht="12.75">
      <c r="G197">
        <f t="shared" si="13"/>
        <v>0</v>
      </c>
    </row>
    <row r="198" ht="12.75">
      <c r="G198">
        <f t="shared" si="13"/>
        <v>0</v>
      </c>
    </row>
    <row r="199" ht="12.75">
      <c r="G199">
        <f t="shared" si="13"/>
        <v>0</v>
      </c>
    </row>
    <row r="200" ht="12.75">
      <c r="G200">
        <f t="shared" si="13"/>
        <v>0</v>
      </c>
    </row>
    <row r="201" ht="12.75">
      <c r="G201">
        <f t="shared" si="13"/>
        <v>0</v>
      </c>
    </row>
    <row r="202" ht="12.75">
      <c r="G202">
        <f t="shared" si="13"/>
        <v>0</v>
      </c>
    </row>
    <row r="203" ht="12.75">
      <c r="G203">
        <f t="shared" si="13"/>
        <v>0</v>
      </c>
    </row>
    <row r="204" ht="12.75">
      <c r="G204">
        <f t="shared" si="13"/>
        <v>0</v>
      </c>
    </row>
    <row r="205" ht="12.75">
      <c r="G205">
        <f t="shared" si="13"/>
        <v>0</v>
      </c>
    </row>
    <row r="206" ht="12.75">
      <c r="G206">
        <f t="shared" si="13"/>
        <v>0</v>
      </c>
    </row>
    <row r="207" ht="12.75">
      <c r="G207">
        <f t="shared" si="13"/>
        <v>0</v>
      </c>
    </row>
    <row r="208" ht="12.75">
      <c r="G208">
        <f t="shared" si="13"/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zoomScale="75" zoomScaleNormal="75" workbookViewId="0" topLeftCell="A1">
      <selection activeCell="E3" sqref="E3"/>
    </sheetView>
  </sheetViews>
  <sheetFormatPr defaultColWidth="8.7109375" defaultRowHeight="12.75"/>
  <cols>
    <col min="2" max="2" width="18.28125" style="0" customWidth="1"/>
    <col min="4" max="5" width="10.7109375" style="2" customWidth="1"/>
    <col min="6" max="13" width="10.7109375" style="0" customWidth="1"/>
  </cols>
  <sheetData>
    <row r="1" spans="1:6" ht="12.75">
      <c r="A1" t="s">
        <v>31</v>
      </c>
      <c r="B1" t="s">
        <v>32</v>
      </c>
      <c r="C1" t="s">
        <v>33</v>
      </c>
      <c r="D1" s="2" t="s">
        <v>34</v>
      </c>
      <c r="E1" s="2" t="s">
        <v>35</v>
      </c>
      <c r="F1" t="s">
        <v>36</v>
      </c>
    </row>
    <row r="2" ht="12.75">
      <c r="A2" t="s">
        <v>37</v>
      </c>
    </row>
    <row r="3" spans="2:5" ht="12.75">
      <c r="B3" t="s">
        <v>10</v>
      </c>
      <c r="C3">
        <v>1</v>
      </c>
      <c r="D3" s="2">
        <v>145</v>
      </c>
      <c r="E3" s="2">
        <f>12*11.65</f>
        <v>139.8</v>
      </c>
    </row>
    <row r="4" spans="2:5" ht="12.75">
      <c r="B4" t="s">
        <v>11</v>
      </c>
      <c r="C4">
        <v>3</v>
      </c>
      <c r="D4" s="2">
        <v>572</v>
      </c>
      <c r="E4" s="2">
        <f>12*54.2</f>
        <v>650.4000000000001</v>
      </c>
    </row>
    <row r="5" spans="2:6" ht="12.75">
      <c r="B5" t="s">
        <v>38</v>
      </c>
      <c r="C5">
        <f>365</f>
        <v>365</v>
      </c>
      <c r="E5" s="2">
        <f>C5*0.25</f>
        <v>91.25</v>
      </c>
      <c r="F5" t="s">
        <v>39</v>
      </c>
    </row>
    <row r="6" ht="12.75">
      <c r="A6" t="s">
        <v>40</v>
      </c>
    </row>
    <row r="7" spans="2:6" ht="12.75">
      <c r="B7" t="s">
        <v>41</v>
      </c>
      <c r="C7">
        <v>1</v>
      </c>
      <c r="D7" s="2">
        <v>500</v>
      </c>
      <c r="E7" s="2">
        <v>500</v>
      </c>
      <c r="F7" t="s">
        <v>42</v>
      </c>
    </row>
    <row r="8" spans="2:5" ht="12.75">
      <c r="B8" t="s">
        <v>43</v>
      </c>
      <c r="C8">
        <v>1</v>
      </c>
      <c r="D8" s="2">
        <v>200</v>
      </c>
      <c r="E8" s="2">
        <v>1</v>
      </c>
    </row>
    <row r="9" spans="2:4" ht="12.75">
      <c r="B9" t="s">
        <v>44</v>
      </c>
      <c r="C9">
        <v>1</v>
      </c>
      <c r="D9" s="2">
        <v>30</v>
      </c>
    </row>
    <row r="10" spans="2:6" ht="12.75">
      <c r="B10" t="s">
        <v>45</v>
      </c>
      <c r="C10">
        <v>1</v>
      </c>
      <c r="E10" s="2">
        <v>11.2</v>
      </c>
      <c r="F10" t="s">
        <v>42</v>
      </c>
    </row>
    <row r="11" ht="12.75">
      <c r="A11" t="s">
        <v>46</v>
      </c>
    </row>
    <row r="12" spans="2:5" ht="12.75">
      <c r="B12" t="s">
        <v>47</v>
      </c>
      <c r="C12">
        <v>1</v>
      </c>
      <c r="E12" s="2">
        <v>25</v>
      </c>
    </row>
    <row r="13" spans="2:5" ht="12.75">
      <c r="B13" t="s">
        <v>48</v>
      </c>
      <c r="C13">
        <v>1</v>
      </c>
      <c r="E13" s="2">
        <v>0</v>
      </c>
    </row>
    <row r="14" spans="2:5" ht="12.75">
      <c r="B14" t="s">
        <v>49</v>
      </c>
      <c r="C14">
        <v>1</v>
      </c>
      <c r="E14" s="2">
        <v>0</v>
      </c>
    </row>
    <row r="16" spans="1:5" ht="12.75">
      <c r="A16" t="s">
        <v>50</v>
      </c>
      <c r="D16" s="2">
        <f>SUM(D2:D15)</f>
        <v>1447</v>
      </c>
      <c r="E16" s="2">
        <f>SUM(E2:E15)</f>
        <v>1418.65</v>
      </c>
    </row>
    <row r="18" spans="4:5" ht="12.75">
      <c r="D18"/>
      <c r="E18"/>
    </row>
    <row r="19" spans="4:5" ht="12.75">
      <c r="D19"/>
      <c r="E19"/>
    </row>
    <row r="20" spans="4:5" ht="12.75">
      <c r="D20"/>
      <c r="E20"/>
    </row>
    <row r="21" spans="4:5" ht="12.75">
      <c r="D21"/>
      <c r="E21"/>
    </row>
    <row r="22" spans="4:5" ht="12.75">
      <c r="D22"/>
      <c r="E22"/>
    </row>
    <row r="23" spans="4:5" ht="12.75">
      <c r="D23"/>
      <c r="E23"/>
    </row>
    <row r="24" spans="4:5" ht="12.75">
      <c r="D24"/>
      <c r="E24"/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12.75">
      <c r="D29"/>
      <c r="E29"/>
    </row>
    <row r="30" spans="4:5" ht="12.75">
      <c r="D30"/>
      <c r="E30"/>
    </row>
    <row r="31" spans="4:5" ht="12.75">
      <c r="D31"/>
      <c r="E31"/>
    </row>
    <row r="32" spans="4:5" ht="12.75">
      <c r="D32"/>
      <c r="E32"/>
    </row>
    <row r="33" spans="4:5" ht="12.75">
      <c r="D33"/>
      <c r="E33"/>
    </row>
    <row r="34" spans="4:5" ht="12.75">
      <c r="D34"/>
      <c r="E34"/>
    </row>
    <row r="35" spans="4:5" ht="12.75">
      <c r="D35"/>
      <c r="E35"/>
    </row>
    <row r="36" spans="4:5" ht="12.75">
      <c r="D36"/>
      <c r="E36"/>
    </row>
    <row r="37" spans="4:5" ht="12.75">
      <c r="D37"/>
      <c r="E37"/>
    </row>
    <row r="38" spans="4:5" ht="12.75">
      <c r="D38"/>
      <c r="E38"/>
    </row>
    <row r="39" spans="4:5" ht="12.75">
      <c r="D39"/>
      <c r="E39"/>
    </row>
    <row r="40" spans="4:5" ht="12.75">
      <c r="D40"/>
      <c r="E40"/>
    </row>
    <row r="41" spans="4:5" ht="12.75">
      <c r="D41"/>
      <c r="E41"/>
    </row>
    <row r="42" spans="4:5" ht="12.75">
      <c r="D42"/>
      <c r="E42"/>
    </row>
    <row r="43" spans="4:5" ht="12.75">
      <c r="D43"/>
      <c r="E43"/>
    </row>
    <row r="44" spans="4:5" ht="12.75">
      <c r="D44"/>
      <c r="E44"/>
    </row>
    <row r="45" spans="4:5" ht="12.75">
      <c r="D45"/>
      <c r="E45"/>
    </row>
    <row r="46" spans="4:5" ht="12.75">
      <c r="D46"/>
      <c r="E46"/>
    </row>
    <row r="47" spans="4:5" ht="12.75">
      <c r="D47"/>
      <c r="E47"/>
    </row>
    <row r="48" spans="4:5" ht="12.75">
      <c r="D48"/>
      <c r="E48"/>
    </row>
    <row r="49" spans="4:5" ht="12.75">
      <c r="D49"/>
      <c r="E49"/>
    </row>
    <row r="50" spans="4:5" ht="12.75">
      <c r="D50"/>
      <c r="E50"/>
    </row>
    <row r="51" spans="4:5" ht="12.75">
      <c r="D51"/>
      <c r="E51"/>
    </row>
    <row r="52" spans="4:5" ht="12.75">
      <c r="D52"/>
      <c r="E52"/>
    </row>
    <row r="53" spans="4:5" ht="12.75">
      <c r="D53"/>
      <c r="E53"/>
    </row>
    <row r="54" spans="4:5" ht="12.75">
      <c r="D54"/>
      <c r="E54"/>
    </row>
    <row r="55" spans="4:5" ht="12.75">
      <c r="D55"/>
      <c r="E55"/>
    </row>
    <row r="56" spans="4:5" ht="12.75">
      <c r="D56"/>
      <c r="E56"/>
    </row>
    <row r="57" spans="4:5" ht="12.75">
      <c r="D57"/>
      <c r="E57"/>
    </row>
    <row r="58" spans="4:5" ht="12.75">
      <c r="D58"/>
      <c r="E58"/>
    </row>
    <row r="59" spans="4:5" ht="12.75">
      <c r="D59"/>
      <c r="E59"/>
    </row>
    <row r="60" spans="4:5" ht="12.75">
      <c r="D60"/>
      <c r="E60"/>
    </row>
    <row r="61" spans="4:5" ht="12.75">
      <c r="D61"/>
      <c r="E61"/>
    </row>
    <row r="62" spans="4:5" ht="12.75">
      <c r="D62"/>
      <c r="E62"/>
    </row>
    <row r="63" spans="4:5" ht="12.75">
      <c r="D63"/>
      <c r="E63"/>
    </row>
    <row r="64" spans="4:5" ht="12.75">
      <c r="D64"/>
      <c r="E64"/>
    </row>
    <row r="65" spans="4:5" ht="12.75">
      <c r="D65"/>
      <c r="E65"/>
    </row>
    <row r="66" spans="4:5" ht="12.75">
      <c r="D66"/>
      <c r="E66"/>
    </row>
    <row r="67" spans="4:5" ht="12.75">
      <c r="D67"/>
      <c r="E67"/>
    </row>
    <row r="68" spans="4:5" ht="12.75">
      <c r="D68"/>
      <c r="E68"/>
    </row>
    <row r="69" spans="4:5" ht="12.75">
      <c r="D69"/>
      <c r="E69"/>
    </row>
    <row r="70" spans="4:5" ht="12.75">
      <c r="D70"/>
      <c r="E70"/>
    </row>
    <row r="71" spans="4:5" ht="12.75">
      <c r="D71"/>
      <c r="E71"/>
    </row>
    <row r="72" spans="4:5" ht="12.75">
      <c r="D72"/>
      <c r="E72"/>
    </row>
    <row r="73" spans="4:5" ht="12.75">
      <c r="D73"/>
      <c r="E73"/>
    </row>
    <row r="74" spans="4:5" ht="12.75">
      <c r="D74"/>
      <c r="E74"/>
    </row>
    <row r="75" spans="4:5" ht="12.75">
      <c r="D75"/>
      <c r="E75"/>
    </row>
    <row r="76" spans="4:5" ht="12.75">
      <c r="D76"/>
      <c r="E76"/>
    </row>
    <row r="77" spans="4:5" ht="12.75">
      <c r="D77"/>
      <c r="E77"/>
    </row>
    <row r="78" spans="4:5" ht="12.75">
      <c r="D78"/>
      <c r="E78"/>
    </row>
    <row r="79" spans="4:5" ht="12.75">
      <c r="D79"/>
      <c r="E79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G101" sqref="G101"/>
    </sheetView>
  </sheetViews>
  <sheetFormatPr defaultColWidth="8.7109375" defaultRowHeight="12.75"/>
  <cols>
    <col min="1" max="1" width="10.7109375" style="0" customWidth="1"/>
    <col min="5" max="5" width="8.7109375" style="1" customWidth="1"/>
    <col min="6" max="7" width="10.7109375" style="2" customWidth="1"/>
  </cols>
  <sheetData>
    <row r="1" spans="1:10" ht="12.75">
      <c r="A1" t="s">
        <v>31</v>
      </c>
      <c r="B1" t="s">
        <v>51</v>
      </c>
      <c r="C1" t="s">
        <v>52</v>
      </c>
      <c r="D1" t="s">
        <v>53</v>
      </c>
      <c r="E1" s="1" t="s">
        <v>54</v>
      </c>
      <c r="F1" s="2" t="s">
        <v>25</v>
      </c>
      <c r="G1" s="2" t="s">
        <v>26</v>
      </c>
      <c r="H1" t="s">
        <v>24</v>
      </c>
      <c r="I1" t="s">
        <v>55</v>
      </c>
      <c r="J1" t="s">
        <v>56</v>
      </c>
    </row>
    <row r="2" spans="1:10" ht="12.75">
      <c r="A2" t="s">
        <v>57</v>
      </c>
      <c r="B2" t="s">
        <v>58</v>
      </c>
      <c r="C2" t="s">
        <v>56</v>
      </c>
      <c r="D2" t="s">
        <v>59</v>
      </c>
      <c r="G2" s="2">
        <v>30</v>
      </c>
      <c r="H2" t="s">
        <v>28</v>
      </c>
      <c r="I2" t="s">
        <v>28</v>
      </c>
      <c r="J2" t="s">
        <v>60</v>
      </c>
    </row>
    <row r="3" spans="1:10" ht="12.75">
      <c r="A3" t="s">
        <v>61</v>
      </c>
      <c r="C3" t="s">
        <v>56</v>
      </c>
      <c r="D3" t="s">
        <v>59</v>
      </c>
      <c r="G3" s="2">
        <v>10</v>
      </c>
      <c r="H3" t="s">
        <v>28</v>
      </c>
      <c r="I3" t="s">
        <v>28</v>
      </c>
      <c r="J3" t="s">
        <v>60</v>
      </c>
    </row>
    <row r="4" spans="1:10" ht="12.75">
      <c r="A4" t="s">
        <v>62</v>
      </c>
      <c r="C4" t="s">
        <v>56</v>
      </c>
      <c r="D4" t="s">
        <v>59</v>
      </c>
      <c r="G4" s="2">
        <v>10</v>
      </c>
      <c r="H4" t="s">
        <v>28</v>
      </c>
      <c r="I4" t="s">
        <v>28</v>
      </c>
      <c r="J4" t="s">
        <v>60</v>
      </c>
    </row>
    <row r="5" spans="1:10" ht="12.75">
      <c r="A5" t="s">
        <v>63</v>
      </c>
      <c r="C5" t="s">
        <v>56</v>
      </c>
      <c r="D5" t="s">
        <v>59</v>
      </c>
      <c r="G5" s="2">
        <v>20</v>
      </c>
      <c r="H5" t="s">
        <v>28</v>
      </c>
      <c r="I5" t="s">
        <v>28</v>
      </c>
      <c r="J5" t="s">
        <v>60</v>
      </c>
    </row>
    <row r="6" spans="1:10" ht="12.75">
      <c r="A6" t="s">
        <v>64</v>
      </c>
      <c r="C6" t="s">
        <v>56</v>
      </c>
      <c r="D6" t="s">
        <v>65</v>
      </c>
      <c r="G6" s="2">
        <v>30</v>
      </c>
      <c r="H6" t="s">
        <v>28</v>
      </c>
      <c r="I6" t="s">
        <v>28</v>
      </c>
      <c r="J6" t="s">
        <v>60</v>
      </c>
    </row>
    <row r="7" spans="1:10" ht="12.75">
      <c r="A7" t="s">
        <v>66</v>
      </c>
      <c r="C7" t="s">
        <v>56</v>
      </c>
      <c r="D7" t="s">
        <v>67</v>
      </c>
      <c r="G7" s="2">
        <v>20</v>
      </c>
      <c r="H7" t="s">
        <v>28</v>
      </c>
      <c r="I7" t="s">
        <v>28</v>
      </c>
      <c r="J7" t="s">
        <v>60</v>
      </c>
    </row>
    <row r="8" spans="1:10" ht="12.75">
      <c r="A8" t="s">
        <v>68</v>
      </c>
      <c r="C8" t="s">
        <v>56</v>
      </c>
      <c r="D8" t="s">
        <v>69</v>
      </c>
      <c r="G8" s="2">
        <v>30</v>
      </c>
      <c r="H8" t="s">
        <v>28</v>
      </c>
      <c r="I8" t="s">
        <v>28</v>
      </c>
      <c r="J8" t="s">
        <v>60</v>
      </c>
    </row>
    <row r="9" spans="1:10" ht="12.75">
      <c r="A9" t="s">
        <v>70</v>
      </c>
      <c r="C9" t="s">
        <v>56</v>
      </c>
      <c r="D9" t="s">
        <v>71</v>
      </c>
      <c r="G9" s="2">
        <v>10</v>
      </c>
      <c r="H9" t="s">
        <v>28</v>
      </c>
      <c r="I9" t="s">
        <v>28</v>
      </c>
      <c r="J9" t="s">
        <v>60</v>
      </c>
    </row>
    <row r="10" spans="1:10" ht="12.75">
      <c r="A10" t="s">
        <v>72</v>
      </c>
      <c r="B10" t="s">
        <v>73</v>
      </c>
      <c r="C10" t="s">
        <v>56</v>
      </c>
      <c r="D10" t="s">
        <v>71</v>
      </c>
      <c r="G10" s="2">
        <v>15</v>
      </c>
      <c r="H10" t="s">
        <v>28</v>
      </c>
      <c r="I10" t="s">
        <v>28</v>
      </c>
      <c r="J10" t="s">
        <v>60</v>
      </c>
    </row>
    <row r="11" spans="1:10" ht="12.75">
      <c r="A11" t="s">
        <v>74</v>
      </c>
      <c r="C11" t="s">
        <v>56</v>
      </c>
      <c r="D11" t="s">
        <v>75</v>
      </c>
      <c r="G11" s="2">
        <v>80</v>
      </c>
      <c r="H11" t="s">
        <v>28</v>
      </c>
      <c r="I11" t="s">
        <v>28</v>
      </c>
      <c r="J11" t="s">
        <v>60</v>
      </c>
    </row>
    <row r="12" spans="1:10" ht="12.75">
      <c r="A12" t="s">
        <v>76</v>
      </c>
      <c r="C12" t="s">
        <v>77</v>
      </c>
      <c r="D12" t="s">
        <v>78</v>
      </c>
      <c r="F12" s="2">
        <v>20</v>
      </c>
      <c r="G12" s="2">
        <v>20</v>
      </c>
      <c r="H12" t="s">
        <v>27</v>
      </c>
      <c r="I12" t="s">
        <v>27</v>
      </c>
      <c r="J12" t="s">
        <v>79</v>
      </c>
    </row>
    <row r="13" spans="1:10" ht="12.75">
      <c r="A13" t="s">
        <v>80</v>
      </c>
      <c r="C13" t="s">
        <v>77</v>
      </c>
      <c r="D13" t="s">
        <v>78</v>
      </c>
      <c r="F13" s="2">
        <v>20</v>
      </c>
      <c r="G13" s="2">
        <v>20</v>
      </c>
      <c r="H13" t="s">
        <v>27</v>
      </c>
      <c r="I13" t="s">
        <v>27</v>
      </c>
      <c r="J13" t="s">
        <v>79</v>
      </c>
    </row>
    <row r="14" spans="1:10" ht="12.75">
      <c r="A14" t="s">
        <v>81</v>
      </c>
      <c r="C14" t="s">
        <v>82</v>
      </c>
      <c r="D14" t="s">
        <v>83</v>
      </c>
      <c r="F14" s="2">
        <v>4</v>
      </c>
      <c r="G14" s="2">
        <v>2</v>
      </c>
      <c r="H14" t="s">
        <v>27</v>
      </c>
      <c r="I14" t="s">
        <v>27</v>
      </c>
      <c r="J14" t="s">
        <v>47</v>
      </c>
    </row>
    <row r="15" spans="1:10" ht="12.75">
      <c r="A15" t="s">
        <v>84</v>
      </c>
      <c r="C15" t="s">
        <v>82</v>
      </c>
      <c r="D15" t="s">
        <v>83</v>
      </c>
      <c r="F15" s="2">
        <v>5</v>
      </c>
      <c r="G15" s="2">
        <v>2</v>
      </c>
      <c r="H15" t="s">
        <v>27</v>
      </c>
      <c r="I15" t="s">
        <v>27</v>
      </c>
      <c r="J15" t="s">
        <v>47</v>
      </c>
    </row>
    <row r="16" spans="1:10" ht="12.75">
      <c r="A16" t="s">
        <v>85</v>
      </c>
      <c r="C16" t="s">
        <v>56</v>
      </c>
      <c r="D16" t="s">
        <v>59</v>
      </c>
      <c r="E16" s="1">
        <v>34852</v>
      </c>
      <c r="F16" s="2">
        <v>195</v>
      </c>
      <c r="G16" s="2">
        <v>150</v>
      </c>
      <c r="H16" t="s">
        <v>27</v>
      </c>
      <c r="I16" t="s">
        <v>27</v>
      </c>
      <c r="J16" t="s">
        <v>47</v>
      </c>
    </row>
    <row r="17" spans="1:10" ht="12.75">
      <c r="A17" t="s">
        <v>57</v>
      </c>
      <c r="B17" t="s">
        <v>58</v>
      </c>
      <c r="C17" t="s">
        <v>56</v>
      </c>
      <c r="D17" t="s">
        <v>59</v>
      </c>
      <c r="G17" s="2">
        <v>30</v>
      </c>
      <c r="H17" t="s">
        <v>27</v>
      </c>
      <c r="I17" t="s">
        <v>27</v>
      </c>
      <c r="J17" t="s">
        <v>47</v>
      </c>
    </row>
    <row r="18" spans="1:10" ht="12.75">
      <c r="A18" t="s">
        <v>86</v>
      </c>
      <c r="C18" t="s">
        <v>56</v>
      </c>
      <c r="D18" t="s">
        <v>59</v>
      </c>
      <c r="E18" s="1">
        <v>34980</v>
      </c>
      <c r="F18" s="2">
        <v>40</v>
      </c>
      <c r="G18" s="2">
        <v>40</v>
      </c>
      <c r="H18" t="s">
        <v>28</v>
      </c>
      <c r="I18" t="s">
        <v>27</v>
      </c>
      <c r="J18" t="s">
        <v>47</v>
      </c>
    </row>
    <row r="19" spans="1:10" ht="12.75">
      <c r="A19" t="s">
        <v>64</v>
      </c>
      <c r="C19" t="s">
        <v>56</v>
      </c>
      <c r="D19" t="s">
        <v>65</v>
      </c>
      <c r="F19" s="2">
        <v>30</v>
      </c>
      <c r="G19" s="2">
        <v>30</v>
      </c>
      <c r="H19" t="s">
        <v>27</v>
      </c>
      <c r="I19" t="s">
        <v>27</v>
      </c>
      <c r="J19" t="s">
        <v>47</v>
      </c>
    </row>
    <row r="20" spans="1:10" ht="12.75">
      <c r="A20" t="s">
        <v>87</v>
      </c>
      <c r="C20" t="s">
        <v>56</v>
      </c>
      <c r="D20" t="s">
        <v>65</v>
      </c>
      <c r="G20" s="2">
        <v>20</v>
      </c>
      <c r="H20" t="s">
        <v>27</v>
      </c>
      <c r="I20" t="s">
        <v>27</v>
      </c>
      <c r="J20" t="s">
        <v>47</v>
      </c>
    </row>
    <row r="21" spans="1:10" ht="12.75">
      <c r="A21" t="s">
        <v>87</v>
      </c>
      <c r="C21" t="s">
        <v>56</v>
      </c>
      <c r="D21" t="s">
        <v>65</v>
      </c>
      <c r="G21" s="2">
        <v>20</v>
      </c>
      <c r="H21" t="s">
        <v>27</v>
      </c>
      <c r="I21" t="s">
        <v>27</v>
      </c>
      <c r="J21" t="s">
        <v>47</v>
      </c>
    </row>
    <row r="22" spans="1:10" ht="12.75">
      <c r="A22" t="s">
        <v>88</v>
      </c>
      <c r="B22" t="s">
        <v>89</v>
      </c>
      <c r="C22" t="s">
        <v>56</v>
      </c>
      <c r="D22" t="s">
        <v>67</v>
      </c>
      <c r="E22" s="1">
        <v>35015</v>
      </c>
      <c r="F22" s="2">
        <v>125</v>
      </c>
      <c r="G22" s="2">
        <v>50</v>
      </c>
      <c r="H22" t="s">
        <v>28</v>
      </c>
      <c r="I22" t="s">
        <v>27</v>
      </c>
      <c r="J22" t="s">
        <v>47</v>
      </c>
    </row>
    <row r="23" spans="1:10" ht="12.75">
      <c r="A23" t="s">
        <v>90</v>
      </c>
      <c r="B23" t="s">
        <v>91</v>
      </c>
      <c r="C23" t="s">
        <v>56</v>
      </c>
      <c r="D23" t="s">
        <v>67</v>
      </c>
      <c r="E23" s="1">
        <v>35015</v>
      </c>
      <c r="F23" s="2">
        <v>150</v>
      </c>
      <c r="G23" s="2">
        <v>50</v>
      </c>
      <c r="H23" t="s">
        <v>28</v>
      </c>
      <c r="I23" t="s">
        <v>27</v>
      </c>
      <c r="J23" t="s">
        <v>47</v>
      </c>
    </row>
    <row r="24" spans="1:10" ht="12.75">
      <c r="A24" t="s">
        <v>92</v>
      </c>
      <c r="B24" t="s">
        <v>93</v>
      </c>
      <c r="C24" t="s">
        <v>56</v>
      </c>
      <c r="D24" t="s">
        <v>83</v>
      </c>
      <c r="E24" s="1">
        <v>34928</v>
      </c>
      <c r="F24" s="2">
        <v>445</v>
      </c>
      <c r="G24" s="2">
        <v>200</v>
      </c>
      <c r="H24" t="s">
        <v>27</v>
      </c>
      <c r="I24" t="s">
        <v>27</v>
      </c>
      <c r="J24" t="s">
        <v>47</v>
      </c>
    </row>
    <row r="25" spans="1:10" ht="12.75">
      <c r="A25" t="s">
        <v>92</v>
      </c>
      <c r="B25" t="s">
        <v>93</v>
      </c>
      <c r="C25" t="s">
        <v>56</v>
      </c>
      <c r="D25" t="s">
        <v>83</v>
      </c>
      <c r="E25" s="1">
        <v>35069</v>
      </c>
      <c r="F25" s="2">
        <v>439</v>
      </c>
      <c r="G25" s="2">
        <v>200</v>
      </c>
      <c r="H25" t="s">
        <v>27</v>
      </c>
      <c r="I25" t="s">
        <v>27</v>
      </c>
      <c r="J25" t="s">
        <v>47</v>
      </c>
    </row>
    <row r="26" spans="1:10" ht="12.75">
      <c r="A26" t="s">
        <v>92</v>
      </c>
      <c r="B26" t="s">
        <v>93</v>
      </c>
      <c r="C26" t="s">
        <v>56</v>
      </c>
      <c r="D26" t="s">
        <v>83</v>
      </c>
      <c r="F26" s="2">
        <v>250</v>
      </c>
      <c r="G26" s="2">
        <v>200</v>
      </c>
      <c r="H26" t="s">
        <v>27</v>
      </c>
      <c r="I26" t="s">
        <v>27</v>
      </c>
      <c r="J26" t="s">
        <v>47</v>
      </c>
    </row>
    <row r="27" spans="1:10" ht="12.75">
      <c r="A27" t="s">
        <v>92</v>
      </c>
      <c r="B27" t="s">
        <v>94</v>
      </c>
      <c r="C27" t="s">
        <v>56</v>
      </c>
      <c r="D27" t="s">
        <v>83</v>
      </c>
      <c r="E27" s="1">
        <v>34922</v>
      </c>
      <c r="F27" s="2">
        <v>515</v>
      </c>
      <c r="G27" s="2">
        <v>200</v>
      </c>
      <c r="H27" t="s">
        <v>28</v>
      </c>
      <c r="I27" t="s">
        <v>27</v>
      </c>
      <c r="J27" t="s">
        <v>47</v>
      </c>
    </row>
    <row r="28" spans="1:10" ht="12.75">
      <c r="A28" t="s">
        <v>95</v>
      </c>
      <c r="B28" t="s">
        <v>96</v>
      </c>
      <c r="C28" t="s">
        <v>56</v>
      </c>
      <c r="D28" t="s">
        <v>69</v>
      </c>
      <c r="E28" s="1">
        <v>35127</v>
      </c>
      <c r="F28" s="2">
        <v>330</v>
      </c>
      <c r="G28" s="2">
        <v>250</v>
      </c>
      <c r="H28" t="s">
        <v>28</v>
      </c>
      <c r="I28" t="s">
        <v>27</v>
      </c>
      <c r="J28" t="s">
        <v>47</v>
      </c>
    </row>
    <row r="29" spans="1:10" ht="12.75">
      <c r="A29" t="s">
        <v>95</v>
      </c>
      <c r="B29" t="s">
        <v>96</v>
      </c>
      <c r="C29" t="s">
        <v>56</v>
      </c>
      <c r="D29" t="s">
        <v>69</v>
      </c>
      <c r="E29" s="1">
        <v>34868</v>
      </c>
      <c r="F29" s="2">
        <v>700</v>
      </c>
      <c r="G29" s="2">
        <v>250</v>
      </c>
      <c r="H29" t="s">
        <v>27</v>
      </c>
      <c r="I29" t="s">
        <v>27</v>
      </c>
      <c r="J29" t="s">
        <v>47</v>
      </c>
    </row>
    <row r="30" spans="1:10" ht="12.75">
      <c r="A30" t="s">
        <v>68</v>
      </c>
      <c r="C30" t="s">
        <v>56</v>
      </c>
      <c r="D30" t="s">
        <v>69</v>
      </c>
      <c r="G30" s="2">
        <v>30</v>
      </c>
      <c r="H30" t="s">
        <v>27</v>
      </c>
      <c r="I30" t="s">
        <v>27</v>
      </c>
      <c r="J30" t="s">
        <v>47</v>
      </c>
    </row>
    <row r="31" spans="1:10" ht="12.75">
      <c r="A31" t="s">
        <v>97</v>
      </c>
      <c r="B31" t="s">
        <v>98</v>
      </c>
      <c r="C31" t="s">
        <v>56</v>
      </c>
      <c r="D31" t="s">
        <v>69</v>
      </c>
      <c r="E31" s="1">
        <v>34791</v>
      </c>
      <c r="F31" s="2">
        <v>155</v>
      </c>
      <c r="G31" s="2">
        <v>75</v>
      </c>
      <c r="H31" t="s">
        <v>27</v>
      </c>
      <c r="I31" t="s">
        <v>27</v>
      </c>
      <c r="J31" t="s">
        <v>47</v>
      </c>
    </row>
    <row r="32" spans="1:10" ht="12.75">
      <c r="A32" t="s">
        <v>99</v>
      </c>
      <c r="C32" t="s">
        <v>56</v>
      </c>
      <c r="D32" t="s">
        <v>71</v>
      </c>
      <c r="G32" s="2">
        <v>300</v>
      </c>
      <c r="H32" t="s">
        <v>28</v>
      </c>
      <c r="I32" t="s">
        <v>27</v>
      </c>
      <c r="J32" t="s">
        <v>47</v>
      </c>
    </row>
    <row r="33" spans="1:10" ht="12.75">
      <c r="A33" t="s">
        <v>70</v>
      </c>
      <c r="C33" t="s">
        <v>56</v>
      </c>
      <c r="D33" t="s">
        <v>71</v>
      </c>
      <c r="G33" s="2">
        <v>10</v>
      </c>
      <c r="H33" t="s">
        <v>28</v>
      </c>
      <c r="I33" t="s">
        <v>27</v>
      </c>
      <c r="J33" t="s">
        <v>47</v>
      </c>
    </row>
    <row r="34" spans="1:10" ht="12.75">
      <c r="A34" t="s">
        <v>100</v>
      </c>
      <c r="C34" t="s">
        <v>56</v>
      </c>
      <c r="D34" t="s">
        <v>101</v>
      </c>
      <c r="E34" s="1">
        <v>35080</v>
      </c>
      <c r="F34" s="2">
        <v>270</v>
      </c>
      <c r="G34" s="2">
        <v>250</v>
      </c>
      <c r="H34" t="s">
        <v>27</v>
      </c>
      <c r="I34" t="s">
        <v>27</v>
      </c>
      <c r="J34" t="s">
        <v>47</v>
      </c>
    </row>
    <row r="35" spans="1:10" ht="12.75">
      <c r="A35" t="s">
        <v>102</v>
      </c>
      <c r="C35" t="s">
        <v>56</v>
      </c>
      <c r="D35" t="s">
        <v>75</v>
      </c>
      <c r="E35" s="1">
        <v>35015</v>
      </c>
      <c r="F35" s="2">
        <v>640</v>
      </c>
      <c r="G35" s="2">
        <v>110</v>
      </c>
      <c r="H35" t="s">
        <v>27</v>
      </c>
      <c r="I35" t="s">
        <v>27</v>
      </c>
      <c r="J35" t="s">
        <v>47</v>
      </c>
    </row>
    <row r="36" spans="1:10" ht="12.75">
      <c r="A36" t="s">
        <v>103</v>
      </c>
      <c r="C36" t="s">
        <v>104</v>
      </c>
      <c r="G36" s="2">
        <v>220</v>
      </c>
      <c r="H36" t="s">
        <v>28</v>
      </c>
      <c r="I36" t="s">
        <v>27</v>
      </c>
      <c r="J36" t="s">
        <v>47</v>
      </c>
    </row>
    <row r="37" spans="1:10" ht="12.75">
      <c r="A37" t="s">
        <v>92</v>
      </c>
      <c r="B37" t="s">
        <v>93</v>
      </c>
      <c r="C37" t="s">
        <v>56</v>
      </c>
      <c r="D37" t="s">
        <v>83</v>
      </c>
      <c r="F37" s="2">
        <v>250</v>
      </c>
      <c r="G37" s="2">
        <v>200</v>
      </c>
      <c r="H37" t="s">
        <v>27</v>
      </c>
      <c r="I37" t="s">
        <v>40</v>
      </c>
      <c r="J37" t="s">
        <v>105</v>
      </c>
    </row>
    <row r="38" spans="1:10" ht="12.75">
      <c r="A38" t="s">
        <v>81</v>
      </c>
      <c r="C38" t="s">
        <v>82</v>
      </c>
      <c r="D38" t="s">
        <v>83</v>
      </c>
      <c r="F38" s="2">
        <v>4</v>
      </c>
      <c r="G38" s="2">
        <v>2</v>
      </c>
      <c r="H38" t="s">
        <v>27</v>
      </c>
      <c r="I38" t="s">
        <v>27</v>
      </c>
      <c r="J38" t="s">
        <v>48</v>
      </c>
    </row>
    <row r="39" spans="1:10" ht="12.75">
      <c r="A39" t="s">
        <v>84</v>
      </c>
      <c r="C39" t="s">
        <v>82</v>
      </c>
      <c r="D39" t="s">
        <v>83</v>
      </c>
      <c r="F39" s="2">
        <v>5</v>
      </c>
      <c r="G39" s="2">
        <v>2</v>
      </c>
      <c r="H39" t="s">
        <v>27</v>
      </c>
      <c r="I39" t="s">
        <v>27</v>
      </c>
      <c r="J39" t="s">
        <v>48</v>
      </c>
    </row>
    <row r="40" spans="1:10" ht="12.75">
      <c r="A40" t="s">
        <v>106</v>
      </c>
      <c r="C40" t="s">
        <v>82</v>
      </c>
      <c r="D40" t="s">
        <v>83</v>
      </c>
      <c r="F40" s="2">
        <v>3</v>
      </c>
      <c r="G40" s="2">
        <v>3</v>
      </c>
      <c r="H40" t="s">
        <v>27</v>
      </c>
      <c r="I40" t="s">
        <v>27</v>
      </c>
      <c r="J40" t="s">
        <v>48</v>
      </c>
    </row>
    <row r="41" spans="1:10" ht="12.75">
      <c r="A41" t="s">
        <v>107</v>
      </c>
      <c r="C41" t="s">
        <v>56</v>
      </c>
      <c r="D41" t="s">
        <v>59</v>
      </c>
      <c r="E41" s="1">
        <v>34025</v>
      </c>
      <c r="F41" s="2">
        <v>30</v>
      </c>
      <c r="G41" s="2">
        <v>15</v>
      </c>
      <c r="H41" t="s">
        <v>27</v>
      </c>
      <c r="I41" t="s">
        <v>27</v>
      </c>
      <c r="J41" t="s">
        <v>48</v>
      </c>
    </row>
    <row r="42" spans="1:10" ht="12.75">
      <c r="A42" t="s">
        <v>108</v>
      </c>
      <c r="B42" t="s">
        <v>109</v>
      </c>
      <c r="C42" t="s">
        <v>56</v>
      </c>
      <c r="D42" t="s">
        <v>59</v>
      </c>
      <c r="F42" s="2">
        <v>10</v>
      </c>
      <c r="G42" s="2">
        <v>10</v>
      </c>
      <c r="H42" t="s">
        <v>27</v>
      </c>
      <c r="I42" t="s">
        <v>27</v>
      </c>
      <c r="J42" t="s">
        <v>48</v>
      </c>
    </row>
    <row r="43" spans="1:10" ht="12.75">
      <c r="A43" t="s">
        <v>110</v>
      </c>
      <c r="B43" t="s">
        <v>111</v>
      </c>
      <c r="C43" t="s">
        <v>56</v>
      </c>
      <c r="D43" t="s">
        <v>59</v>
      </c>
      <c r="G43" s="2">
        <v>50</v>
      </c>
      <c r="H43" t="s">
        <v>27</v>
      </c>
      <c r="I43" t="s">
        <v>27</v>
      </c>
      <c r="J43" t="s">
        <v>48</v>
      </c>
    </row>
    <row r="44" spans="1:10" ht="12.75">
      <c r="A44" t="s">
        <v>112</v>
      </c>
      <c r="B44" t="s">
        <v>113</v>
      </c>
      <c r="C44" t="s">
        <v>56</v>
      </c>
      <c r="D44" t="s">
        <v>59</v>
      </c>
      <c r="F44" s="2">
        <v>130</v>
      </c>
      <c r="G44" s="2">
        <v>40</v>
      </c>
      <c r="H44" t="s">
        <v>27</v>
      </c>
      <c r="I44" t="s">
        <v>27</v>
      </c>
      <c r="J44" t="s">
        <v>48</v>
      </c>
    </row>
    <row r="45" spans="1:10" ht="12.75">
      <c r="A45" t="s">
        <v>114</v>
      </c>
      <c r="C45" t="s">
        <v>56</v>
      </c>
      <c r="D45" t="s">
        <v>65</v>
      </c>
      <c r="G45" s="2">
        <v>30</v>
      </c>
      <c r="H45" t="s">
        <v>27</v>
      </c>
      <c r="I45" t="s">
        <v>27</v>
      </c>
      <c r="J45" t="s">
        <v>48</v>
      </c>
    </row>
    <row r="46" spans="1:10" ht="12.75">
      <c r="A46" t="s">
        <v>87</v>
      </c>
      <c r="C46" t="s">
        <v>56</v>
      </c>
      <c r="D46" t="s">
        <v>65</v>
      </c>
      <c r="G46" s="2">
        <v>20</v>
      </c>
      <c r="H46" t="s">
        <v>27</v>
      </c>
      <c r="I46" t="s">
        <v>27</v>
      </c>
      <c r="J46" t="s">
        <v>48</v>
      </c>
    </row>
    <row r="47" spans="1:10" ht="12.75">
      <c r="A47" t="s">
        <v>115</v>
      </c>
      <c r="B47" t="s">
        <v>116</v>
      </c>
      <c r="C47" t="s">
        <v>56</v>
      </c>
      <c r="D47" t="s">
        <v>67</v>
      </c>
      <c r="F47" s="2">
        <v>180</v>
      </c>
      <c r="G47" s="2">
        <v>20</v>
      </c>
      <c r="H47" t="s">
        <v>27</v>
      </c>
      <c r="I47" t="s">
        <v>27</v>
      </c>
      <c r="J47" t="s">
        <v>48</v>
      </c>
    </row>
    <row r="48" spans="1:10" ht="12.75">
      <c r="A48" t="s">
        <v>117</v>
      </c>
      <c r="C48" t="s">
        <v>56</v>
      </c>
      <c r="D48" t="s">
        <v>67</v>
      </c>
      <c r="E48" s="1">
        <v>34507</v>
      </c>
      <c r="F48" s="2">
        <v>175</v>
      </c>
      <c r="G48" s="2">
        <v>30</v>
      </c>
      <c r="H48" t="s">
        <v>27</v>
      </c>
      <c r="I48" t="s">
        <v>27</v>
      </c>
      <c r="J48" t="s">
        <v>48</v>
      </c>
    </row>
    <row r="49" spans="1:10" ht="12.75">
      <c r="A49" t="s">
        <v>118</v>
      </c>
      <c r="C49" t="s">
        <v>56</v>
      </c>
      <c r="D49" t="s">
        <v>69</v>
      </c>
      <c r="G49" s="2">
        <v>40</v>
      </c>
      <c r="H49" t="s">
        <v>27</v>
      </c>
      <c r="I49" t="s">
        <v>27</v>
      </c>
      <c r="J49" t="s">
        <v>48</v>
      </c>
    </row>
    <row r="50" spans="1:10" ht="12.75">
      <c r="A50" t="s">
        <v>68</v>
      </c>
      <c r="C50" t="s">
        <v>56</v>
      </c>
      <c r="D50" t="s">
        <v>69</v>
      </c>
      <c r="F50" s="2">
        <v>60</v>
      </c>
      <c r="G50" s="2">
        <v>30</v>
      </c>
      <c r="H50" t="s">
        <v>27</v>
      </c>
      <c r="I50" t="s">
        <v>27</v>
      </c>
      <c r="J50" t="s">
        <v>48</v>
      </c>
    </row>
    <row r="51" spans="1:10" ht="12.75">
      <c r="A51" t="s">
        <v>119</v>
      </c>
      <c r="B51" t="s">
        <v>96</v>
      </c>
      <c r="C51" t="s">
        <v>56</v>
      </c>
      <c r="D51" t="s">
        <v>69</v>
      </c>
      <c r="G51" s="2">
        <v>85</v>
      </c>
      <c r="H51" t="s">
        <v>27</v>
      </c>
      <c r="I51" t="s">
        <v>27</v>
      </c>
      <c r="J51" t="s">
        <v>48</v>
      </c>
    </row>
    <row r="52" spans="1:10" ht="12.75">
      <c r="A52" t="s">
        <v>97</v>
      </c>
      <c r="B52" t="s">
        <v>98</v>
      </c>
      <c r="C52" t="s">
        <v>56</v>
      </c>
      <c r="D52" t="s">
        <v>69</v>
      </c>
      <c r="F52" s="2">
        <v>150</v>
      </c>
      <c r="G52" s="2">
        <v>75</v>
      </c>
      <c r="H52" t="s">
        <v>27</v>
      </c>
      <c r="I52" t="s">
        <v>27</v>
      </c>
      <c r="J52" t="s">
        <v>48</v>
      </c>
    </row>
    <row r="53" spans="1:10" ht="12.75">
      <c r="A53" t="s">
        <v>120</v>
      </c>
      <c r="B53" t="s">
        <v>121</v>
      </c>
      <c r="C53" t="s">
        <v>56</v>
      </c>
      <c r="D53" t="s">
        <v>71</v>
      </c>
      <c r="E53" s="1">
        <v>35364</v>
      </c>
      <c r="F53" s="2">
        <v>750</v>
      </c>
      <c r="G53" s="2">
        <v>750</v>
      </c>
      <c r="H53" t="s">
        <v>27</v>
      </c>
      <c r="I53" t="s">
        <v>27</v>
      </c>
      <c r="J53" t="s">
        <v>48</v>
      </c>
    </row>
    <row r="54" spans="1:10" ht="12.75">
      <c r="A54" t="s">
        <v>70</v>
      </c>
      <c r="C54" t="s">
        <v>56</v>
      </c>
      <c r="D54" t="s">
        <v>71</v>
      </c>
      <c r="G54" s="2">
        <v>10</v>
      </c>
      <c r="H54" t="s">
        <v>27</v>
      </c>
      <c r="I54" t="s">
        <v>27</v>
      </c>
      <c r="J54" t="s">
        <v>48</v>
      </c>
    </row>
    <row r="55" spans="1:10" ht="12.75">
      <c r="A55" t="s">
        <v>72</v>
      </c>
      <c r="B55" t="s">
        <v>122</v>
      </c>
      <c r="C55" t="s">
        <v>56</v>
      </c>
      <c r="D55" t="s">
        <v>71</v>
      </c>
      <c r="G55" s="2">
        <v>10</v>
      </c>
      <c r="H55" t="s">
        <v>27</v>
      </c>
      <c r="I55" t="s">
        <v>27</v>
      </c>
      <c r="J55" t="s">
        <v>48</v>
      </c>
    </row>
    <row r="56" spans="1:10" ht="12.75">
      <c r="A56" t="s">
        <v>123</v>
      </c>
      <c r="C56" t="s">
        <v>56</v>
      </c>
      <c r="D56" t="s">
        <v>71</v>
      </c>
      <c r="E56" s="1">
        <v>34727</v>
      </c>
      <c r="F56" s="2">
        <v>499</v>
      </c>
      <c r="G56" s="2">
        <v>200</v>
      </c>
      <c r="H56" t="s">
        <v>27</v>
      </c>
      <c r="I56" t="s">
        <v>27</v>
      </c>
      <c r="J56" t="s">
        <v>48</v>
      </c>
    </row>
    <row r="57" spans="1:10" ht="12.75">
      <c r="A57" t="s">
        <v>124</v>
      </c>
      <c r="C57" t="s">
        <v>56</v>
      </c>
      <c r="D57" t="s">
        <v>75</v>
      </c>
      <c r="E57" s="1">
        <v>34075</v>
      </c>
      <c r="F57" s="2">
        <v>236</v>
      </c>
      <c r="G57" s="2">
        <v>40</v>
      </c>
      <c r="H57" t="s">
        <v>27</v>
      </c>
      <c r="I57" t="s">
        <v>27</v>
      </c>
      <c r="J57" t="s">
        <v>48</v>
      </c>
    </row>
    <row r="58" spans="1:10" ht="12.75">
      <c r="A58" t="s">
        <v>124</v>
      </c>
      <c r="C58" t="s">
        <v>56</v>
      </c>
      <c r="D58" t="s">
        <v>75</v>
      </c>
      <c r="G58" s="2">
        <v>40</v>
      </c>
      <c r="H58" t="s">
        <v>27</v>
      </c>
      <c r="I58" t="s">
        <v>27</v>
      </c>
      <c r="J58" t="s">
        <v>48</v>
      </c>
    </row>
    <row r="59" spans="1:10" ht="12.75">
      <c r="A59" t="s">
        <v>107</v>
      </c>
      <c r="C59" t="s">
        <v>56</v>
      </c>
      <c r="D59" t="s">
        <v>59</v>
      </c>
      <c r="G59" s="2">
        <v>15</v>
      </c>
      <c r="H59" t="s">
        <v>28</v>
      </c>
      <c r="I59" t="s">
        <v>28</v>
      </c>
      <c r="J59" t="s">
        <v>49</v>
      </c>
    </row>
    <row r="60" spans="1:10" ht="12.75">
      <c r="A60" t="s">
        <v>108</v>
      </c>
      <c r="B60" t="s">
        <v>109</v>
      </c>
      <c r="C60" t="s">
        <v>56</v>
      </c>
      <c r="D60" t="s">
        <v>59</v>
      </c>
      <c r="F60" s="2">
        <v>10</v>
      </c>
      <c r="G60" s="2">
        <v>10</v>
      </c>
      <c r="H60" t="s">
        <v>27</v>
      </c>
      <c r="I60" t="s">
        <v>28</v>
      </c>
      <c r="J60" t="s">
        <v>49</v>
      </c>
    </row>
    <row r="61" spans="1:10" ht="12.75">
      <c r="A61" t="s">
        <v>125</v>
      </c>
      <c r="B61" t="s">
        <v>98</v>
      </c>
      <c r="C61" t="s">
        <v>56</v>
      </c>
      <c r="D61" t="s">
        <v>59</v>
      </c>
      <c r="G61" s="2">
        <v>50</v>
      </c>
      <c r="H61" t="s">
        <v>28</v>
      </c>
      <c r="I61" t="s">
        <v>28</v>
      </c>
      <c r="J61" t="s">
        <v>49</v>
      </c>
    </row>
    <row r="62" spans="1:10" ht="12.75">
      <c r="A62" t="s">
        <v>112</v>
      </c>
      <c r="C62" t="s">
        <v>56</v>
      </c>
      <c r="D62" t="s">
        <v>59</v>
      </c>
      <c r="G62" s="2">
        <v>50</v>
      </c>
      <c r="H62" t="s">
        <v>28</v>
      </c>
      <c r="I62" t="s">
        <v>28</v>
      </c>
      <c r="J62" t="s">
        <v>49</v>
      </c>
    </row>
    <row r="63" spans="1:10" ht="12.75">
      <c r="A63" t="s">
        <v>126</v>
      </c>
      <c r="C63" t="s">
        <v>56</v>
      </c>
      <c r="D63" t="s">
        <v>65</v>
      </c>
      <c r="G63" s="2">
        <v>50</v>
      </c>
      <c r="H63" t="s">
        <v>28</v>
      </c>
      <c r="I63" t="s">
        <v>28</v>
      </c>
      <c r="J63" t="s">
        <v>49</v>
      </c>
    </row>
    <row r="64" spans="1:10" ht="12.75">
      <c r="A64" t="s">
        <v>127</v>
      </c>
      <c r="B64" t="s">
        <v>116</v>
      </c>
      <c r="C64" t="s">
        <v>56</v>
      </c>
      <c r="D64" t="s">
        <v>67</v>
      </c>
      <c r="G64" s="2">
        <v>50</v>
      </c>
      <c r="H64" t="s">
        <v>28</v>
      </c>
      <c r="I64" t="s">
        <v>28</v>
      </c>
      <c r="J64" t="s">
        <v>49</v>
      </c>
    </row>
    <row r="65" spans="1:10" ht="12.75">
      <c r="A65" t="s">
        <v>117</v>
      </c>
      <c r="C65" t="s">
        <v>56</v>
      </c>
      <c r="D65" t="s">
        <v>67</v>
      </c>
      <c r="G65" s="2">
        <v>30</v>
      </c>
      <c r="H65" t="s">
        <v>28</v>
      </c>
      <c r="I65" t="s">
        <v>28</v>
      </c>
      <c r="J65" t="s">
        <v>49</v>
      </c>
    </row>
    <row r="66" spans="1:10" ht="12.75">
      <c r="A66" t="s">
        <v>128</v>
      </c>
      <c r="B66" t="s">
        <v>129</v>
      </c>
      <c r="C66" t="s">
        <v>56</v>
      </c>
      <c r="D66" t="s">
        <v>83</v>
      </c>
      <c r="G66" s="2">
        <v>100</v>
      </c>
      <c r="H66" t="s">
        <v>28</v>
      </c>
      <c r="I66" t="s">
        <v>28</v>
      </c>
      <c r="J66" t="s">
        <v>49</v>
      </c>
    </row>
    <row r="67" spans="1:10" ht="12.75">
      <c r="A67" t="s">
        <v>118</v>
      </c>
      <c r="C67" t="s">
        <v>56</v>
      </c>
      <c r="D67" t="s">
        <v>69</v>
      </c>
      <c r="G67" s="2">
        <v>40</v>
      </c>
      <c r="H67" t="s">
        <v>28</v>
      </c>
      <c r="I67" t="s">
        <v>28</v>
      </c>
      <c r="J67" t="s">
        <v>49</v>
      </c>
    </row>
    <row r="68" spans="1:10" ht="12.75">
      <c r="A68" t="s">
        <v>68</v>
      </c>
      <c r="C68" t="s">
        <v>56</v>
      </c>
      <c r="D68" t="s">
        <v>69</v>
      </c>
      <c r="G68" s="2">
        <v>30</v>
      </c>
      <c r="H68" t="s">
        <v>28</v>
      </c>
      <c r="I68" t="s">
        <v>28</v>
      </c>
      <c r="J68" t="s">
        <v>49</v>
      </c>
    </row>
    <row r="69" spans="1:10" ht="12.75">
      <c r="A69" t="s">
        <v>130</v>
      </c>
      <c r="B69" t="s">
        <v>96</v>
      </c>
      <c r="C69" t="s">
        <v>56</v>
      </c>
      <c r="D69" t="s">
        <v>69</v>
      </c>
      <c r="G69" s="2">
        <v>135</v>
      </c>
      <c r="H69" t="s">
        <v>28</v>
      </c>
      <c r="I69" t="s">
        <v>28</v>
      </c>
      <c r="J69" t="s">
        <v>49</v>
      </c>
    </row>
    <row r="70" spans="1:10" ht="12.75">
      <c r="A70" t="s">
        <v>131</v>
      </c>
      <c r="B70" t="s">
        <v>96</v>
      </c>
      <c r="C70" t="s">
        <v>56</v>
      </c>
      <c r="D70" t="s">
        <v>69</v>
      </c>
      <c r="G70" s="2">
        <v>20</v>
      </c>
      <c r="H70" t="s">
        <v>28</v>
      </c>
      <c r="I70" t="s">
        <v>28</v>
      </c>
      <c r="J70" t="s">
        <v>49</v>
      </c>
    </row>
    <row r="71" spans="1:10" ht="12.75">
      <c r="A71" t="s">
        <v>132</v>
      </c>
      <c r="B71" t="s">
        <v>98</v>
      </c>
      <c r="C71" t="s">
        <v>56</v>
      </c>
      <c r="D71" t="s">
        <v>69</v>
      </c>
      <c r="G71" s="2">
        <v>70</v>
      </c>
      <c r="H71" t="s">
        <v>28</v>
      </c>
      <c r="I71" t="s">
        <v>28</v>
      </c>
      <c r="J71" t="s">
        <v>49</v>
      </c>
    </row>
    <row r="72" spans="1:10" ht="12.75">
      <c r="A72" t="s">
        <v>133</v>
      </c>
      <c r="C72" t="s">
        <v>56</v>
      </c>
      <c r="D72" t="s">
        <v>71</v>
      </c>
      <c r="G72" s="2">
        <v>500</v>
      </c>
      <c r="H72" t="s">
        <v>28</v>
      </c>
      <c r="I72" t="s">
        <v>28</v>
      </c>
      <c r="J72" t="s">
        <v>49</v>
      </c>
    </row>
    <row r="73" spans="1:10" ht="12.75">
      <c r="A73" t="s">
        <v>70</v>
      </c>
      <c r="C73" t="s">
        <v>56</v>
      </c>
      <c r="D73" t="s">
        <v>71</v>
      </c>
      <c r="G73" s="2">
        <v>10</v>
      </c>
      <c r="H73" t="s">
        <v>28</v>
      </c>
      <c r="I73" t="s">
        <v>28</v>
      </c>
      <c r="J73" t="s">
        <v>49</v>
      </c>
    </row>
    <row r="74" spans="1:10" ht="12.75">
      <c r="A74" t="s">
        <v>134</v>
      </c>
      <c r="B74" t="s">
        <v>135</v>
      </c>
      <c r="C74" t="s">
        <v>56</v>
      </c>
      <c r="D74" t="s">
        <v>71</v>
      </c>
      <c r="G74" s="2">
        <v>250</v>
      </c>
      <c r="H74" t="s">
        <v>28</v>
      </c>
      <c r="I74" t="s">
        <v>28</v>
      </c>
      <c r="J74" t="s">
        <v>49</v>
      </c>
    </row>
    <row r="75" spans="1:10" ht="12.75">
      <c r="A75" t="s">
        <v>136</v>
      </c>
      <c r="C75" t="s">
        <v>56</v>
      </c>
      <c r="D75" t="s">
        <v>71</v>
      </c>
      <c r="F75" s="2">
        <v>15</v>
      </c>
      <c r="G75" s="2">
        <v>10</v>
      </c>
      <c r="H75" t="s">
        <v>27</v>
      </c>
      <c r="I75" t="s">
        <v>28</v>
      </c>
      <c r="J75" t="s">
        <v>49</v>
      </c>
    </row>
    <row r="76" spans="1:10" ht="12.75">
      <c r="A76" t="s">
        <v>72</v>
      </c>
      <c r="B76" t="s">
        <v>137</v>
      </c>
      <c r="C76" t="s">
        <v>56</v>
      </c>
      <c r="D76" t="s">
        <v>71</v>
      </c>
      <c r="G76" s="2">
        <v>15</v>
      </c>
      <c r="H76" t="s">
        <v>28</v>
      </c>
      <c r="I76" t="s">
        <v>28</v>
      </c>
      <c r="J76" t="s">
        <v>49</v>
      </c>
    </row>
    <row r="77" spans="1:10" ht="12.75">
      <c r="A77" t="s">
        <v>106</v>
      </c>
      <c r="C77" t="s">
        <v>82</v>
      </c>
      <c r="D77" t="s">
        <v>83</v>
      </c>
      <c r="G77" s="2">
        <v>3</v>
      </c>
      <c r="H77" t="s">
        <v>27</v>
      </c>
      <c r="I77" t="s">
        <v>27</v>
      </c>
      <c r="J77" t="s">
        <v>138</v>
      </c>
    </row>
    <row r="78" spans="1:10" ht="12.75">
      <c r="A78" t="s">
        <v>106</v>
      </c>
      <c r="C78" t="s">
        <v>82</v>
      </c>
      <c r="D78" t="s">
        <v>83</v>
      </c>
      <c r="G78" s="2">
        <v>3</v>
      </c>
      <c r="H78" t="s">
        <v>27</v>
      </c>
      <c r="I78" t="s">
        <v>27</v>
      </c>
      <c r="J78" t="s">
        <v>138</v>
      </c>
    </row>
    <row r="79" spans="1:10" ht="12.75">
      <c r="A79" t="s">
        <v>106</v>
      </c>
      <c r="C79" t="s">
        <v>82</v>
      </c>
      <c r="D79" t="s">
        <v>83</v>
      </c>
      <c r="G79" s="2">
        <v>3</v>
      </c>
      <c r="H79" t="s">
        <v>27</v>
      </c>
      <c r="I79" t="s">
        <v>27</v>
      </c>
      <c r="J79" t="s">
        <v>138</v>
      </c>
    </row>
    <row r="80" spans="1:10" ht="12.75">
      <c r="A80" t="s">
        <v>139</v>
      </c>
      <c r="C80" t="s">
        <v>82</v>
      </c>
      <c r="D80" t="s">
        <v>83</v>
      </c>
      <c r="F80" s="2">
        <v>20</v>
      </c>
      <c r="G80" s="2">
        <v>10</v>
      </c>
      <c r="H80" t="s">
        <v>27</v>
      </c>
      <c r="I80" t="s">
        <v>27</v>
      </c>
      <c r="J80" t="s">
        <v>138</v>
      </c>
    </row>
    <row r="81" spans="1:10" ht="12.75">
      <c r="A81" t="s">
        <v>140</v>
      </c>
      <c r="C81" t="s">
        <v>82</v>
      </c>
      <c r="D81" t="s">
        <v>83</v>
      </c>
      <c r="F81" s="2">
        <v>30</v>
      </c>
      <c r="G81" s="2">
        <v>20</v>
      </c>
      <c r="H81" t="s">
        <v>28</v>
      </c>
      <c r="I81" t="s">
        <v>27</v>
      </c>
      <c r="J81" t="s">
        <v>138</v>
      </c>
    </row>
    <row r="82" spans="1:10" ht="12.75">
      <c r="A82" t="s">
        <v>81</v>
      </c>
      <c r="C82" t="s">
        <v>82</v>
      </c>
      <c r="D82" t="s">
        <v>83</v>
      </c>
      <c r="F82" s="2">
        <v>4</v>
      </c>
      <c r="G82" s="2">
        <v>2</v>
      </c>
      <c r="H82" t="s">
        <v>27</v>
      </c>
      <c r="I82" t="s">
        <v>27</v>
      </c>
      <c r="J82" t="s">
        <v>138</v>
      </c>
    </row>
    <row r="83" spans="1:10" ht="12.75">
      <c r="A83" t="s">
        <v>81</v>
      </c>
      <c r="C83" t="s">
        <v>82</v>
      </c>
      <c r="D83" t="s">
        <v>83</v>
      </c>
      <c r="G83" s="2">
        <v>2</v>
      </c>
      <c r="H83" t="s">
        <v>27</v>
      </c>
      <c r="I83" t="s">
        <v>27</v>
      </c>
      <c r="J83" t="s">
        <v>138</v>
      </c>
    </row>
    <row r="84" spans="1:10" ht="12.75">
      <c r="A84" t="s">
        <v>81</v>
      </c>
      <c r="C84" t="s">
        <v>82</v>
      </c>
      <c r="D84" t="s">
        <v>83</v>
      </c>
      <c r="G84" s="2">
        <v>2</v>
      </c>
      <c r="H84" t="s">
        <v>27</v>
      </c>
      <c r="I84" t="s">
        <v>27</v>
      </c>
      <c r="J84" t="s">
        <v>138</v>
      </c>
    </row>
    <row r="85" spans="1:10" ht="12.75">
      <c r="A85" t="s">
        <v>81</v>
      </c>
      <c r="C85" t="s">
        <v>82</v>
      </c>
      <c r="D85" t="s">
        <v>83</v>
      </c>
      <c r="G85" s="2">
        <v>2</v>
      </c>
      <c r="H85" t="s">
        <v>27</v>
      </c>
      <c r="I85" t="s">
        <v>27</v>
      </c>
      <c r="J85" t="s">
        <v>138</v>
      </c>
    </row>
    <row r="86" spans="1:10" ht="12.75">
      <c r="A86" t="s">
        <v>81</v>
      </c>
      <c r="C86" t="s">
        <v>82</v>
      </c>
      <c r="D86" t="s">
        <v>83</v>
      </c>
      <c r="G86" s="2">
        <v>2</v>
      </c>
      <c r="H86" t="s">
        <v>27</v>
      </c>
      <c r="I86" t="s">
        <v>27</v>
      </c>
      <c r="J86" t="s">
        <v>138</v>
      </c>
    </row>
    <row r="87" spans="1:10" ht="12.75">
      <c r="A87" t="s">
        <v>141</v>
      </c>
      <c r="B87" t="s">
        <v>142</v>
      </c>
      <c r="C87" t="s">
        <v>56</v>
      </c>
      <c r="D87" t="s">
        <v>59</v>
      </c>
      <c r="F87" s="2">
        <v>10</v>
      </c>
      <c r="G87" s="2">
        <v>5</v>
      </c>
      <c r="H87" t="s">
        <v>27</v>
      </c>
      <c r="I87" t="s">
        <v>27</v>
      </c>
      <c r="J87" t="s">
        <v>138</v>
      </c>
    </row>
    <row r="88" spans="1:10" ht="12.75">
      <c r="A88" t="s">
        <v>143</v>
      </c>
      <c r="B88" t="s">
        <v>144</v>
      </c>
      <c r="C88" t="s">
        <v>56</v>
      </c>
      <c r="D88" t="s">
        <v>59</v>
      </c>
      <c r="G88" s="2">
        <v>15</v>
      </c>
      <c r="H88" t="s">
        <v>27</v>
      </c>
      <c r="I88" t="s">
        <v>27</v>
      </c>
      <c r="J88" t="s">
        <v>138</v>
      </c>
    </row>
    <row r="89" spans="1:10" ht="12.75">
      <c r="A89" t="s">
        <v>143</v>
      </c>
      <c r="C89" t="s">
        <v>56</v>
      </c>
      <c r="D89" t="s">
        <v>59</v>
      </c>
      <c r="F89" s="2">
        <v>0</v>
      </c>
      <c r="G89" s="2">
        <v>0</v>
      </c>
      <c r="H89" t="s">
        <v>27</v>
      </c>
      <c r="I89" t="s">
        <v>27</v>
      </c>
      <c r="J89" t="s">
        <v>138</v>
      </c>
    </row>
    <row r="90" spans="1:10" ht="12.75">
      <c r="A90" t="s">
        <v>143</v>
      </c>
      <c r="C90" t="s">
        <v>56</v>
      </c>
      <c r="D90" t="s">
        <v>59</v>
      </c>
      <c r="F90" s="2">
        <v>0</v>
      </c>
      <c r="G90" s="2">
        <v>0</v>
      </c>
      <c r="H90" t="s">
        <v>27</v>
      </c>
      <c r="I90" t="s">
        <v>27</v>
      </c>
      <c r="J90" t="s">
        <v>138</v>
      </c>
    </row>
    <row r="91" spans="1:10" ht="12.75">
      <c r="A91" t="s">
        <v>145</v>
      </c>
      <c r="C91" t="s">
        <v>56</v>
      </c>
      <c r="D91" t="s">
        <v>59</v>
      </c>
      <c r="G91" s="2">
        <v>10</v>
      </c>
      <c r="H91" t="s">
        <v>27</v>
      </c>
      <c r="I91" t="s">
        <v>27</v>
      </c>
      <c r="J91" t="s">
        <v>138</v>
      </c>
    </row>
    <row r="92" spans="1:10" ht="12.75">
      <c r="A92" t="s">
        <v>146</v>
      </c>
      <c r="C92" t="s">
        <v>56</v>
      </c>
      <c r="D92" t="s">
        <v>65</v>
      </c>
      <c r="F92" s="2">
        <v>10</v>
      </c>
      <c r="G92" s="2">
        <v>10</v>
      </c>
      <c r="H92" t="s">
        <v>27</v>
      </c>
      <c r="I92" t="s">
        <v>27</v>
      </c>
      <c r="J92" t="s">
        <v>138</v>
      </c>
    </row>
    <row r="93" spans="1:10" ht="12.75">
      <c r="A93" t="s">
        <v>87</v>
      </c>
      <c r="C93" t="s">
        <v>56</v>
      </c>
      <c r="D93" t="s">
        <v>65</v>
      </c>
      <c r="G93" s="2">
        <v>20</v>
      </c>
      <c r="H93" t="s">
        <v>27</v>
      </c>
      <c r="I93" t="s">
        <v>27</v>
      </c>
      <c r="J93" t="s">
        <v>138</v>
      </c>
    </row>
    <row r="94" spans="1:10" ht="12.75">
      <c r="A94" t="s">
        <v>147</v>
      </c>
      <c r="C94" t="s">
        <v>56</v>
      </c>
      <c r="D94" t="s">
        <v>67</v>
      </c>
      <c r="F94" s="2">
        <v>0</v>
      </c>
      <c r="G94" s="2">
        <v>0</v>
      </c>
      <c r="H94" t="s">
        <v>27</v>
      </c>
      <c r="I94" t="s">
        <v>27</v>
      </c>
      <c r="J94" t="s">
        <v>138</v>
      </c>
    </row>
    <row r="95" spans="1:10" ht="12.75">
      <c r="A95" t="s">
        <v>148</v>
      </c>
      <c r="C95" t="s">
        <v>56</v>
      </c>
      <c r="D95" t="s">
        <v>67</v>
      </c>
      <c r="G95" s="2">
        <v>15</v>
      </c>
      <c r="H95" t="s">
        <v>27</v>
      </c>
      <c r="I95" t="s">
        <v>27</v>
      </c>
      <c r="J95" t="s">
        <v>138</v>
      </c>
    </row>
    <row r="96" spans="1:10" ht="12.75">
      <c r="A96" t="s">
        <v>149</v>
      </c>
      <c r="C96" t="s">
        <v>56</v>
      </c>
      <c r="D96" t="s">
        <v>67</v>
      </c>
      <c r="F96" s="2">
        <v>0</v>
      </c>
      <c r="G96" s="2">
        <v>0</v>
      </c>
      <c r="H96" t="s">
        <v>27</v>
      </c>
      <c r="I96" t="s">
        <v>27</v>
      </c>
      <c r="J96" t="s">
        <v>138</v>
      </c>
    </row>
    <row r="97" spans="1:10" ht="12.75">
      <c r="A97" t="s">
        <v>128</v>
      </c>
      <c r="B97" t="s">
        <v>129</v>
      </c>
      <c r="C97" t="s">
        <v>56</v>
      </c>
      <c r="D97" t="s">
        <v>83</v>
      </c>
      <c r="G97" s="2">
        <v>100</v>
      </c>
      <c r="H97" t="s">
        <v>28</v>
      </c>
      <c r="I97" t="s">
        <v>27</v>
      </c>
      <c r="J97" t="s">
        <v>138</v>
      </c>
    </row>
    <row r="98" spans="1:10" ht="12.75">
      <c r="A98" t="s">
        <v>128</v>
      </c>
      <c r="B98" t="s">
        <v>129</v>
      </c>
      <c r="C98" t="s">
        <v>56</v>
      </c>
      <c r="D98" t="s">
        <v>83</v>
      </c>
      <c r="G98" s="2">
        <v>100</v>
      </c>
      <c r="H98" t="s">
        <v>28</v>
      </c>
      <c r="I98" t="s">
        <v>27</v>
      </c>
      <c r="J98" t="s">
        <v>138</v>
      </c>
    </row>
    <row r="99" spans="1:10" ht="12.75">
      <c r="A99" t="s">
        <v>150</v>
      </c>
      <c r="C99" t="s">
        <v>56</v>
      </c>
      <c r="D99" t="s">
        <v>69</v>
      </c>
      <c r="G99" s="2">
        <v>10</v>
      </c>
      <c r="H99" t="s">
        <v>27</v>
      </c>
      <c r="I99" t="s">
        <v>27</v>
      </c>
      <c r="J99" t="s">
        <v>138</v>
      </c>
    </row>
    <row r="100" spans="1:10" ht="12.75">
      <c r="A100" t="s">
        <v>99</v>
      </c>
      <c r="C100" t="s">
        <v>56</v>
      </c>
      <c r="D100" t="s">
        <v>71</v>
      </c>
      <c r="G100" s="2">
        <v>300</v>
      </c>
      <c r="H100" t="s">
        <v>27</v>
      </c>
      <c r="I100" t="s">
        <v>27</v>
      </c>
      <c r="J100" t="s">
        <v>138</v>
      </c>
    </row>
    <row r="101" spans="1:10" ht="12.75">
      <c r="A101" t="s">
        <v>151</v>
      </c>
      <c r="B101" t="s">
        <v>152</v>
      </c>
      <c r="C101" t="s">
        <v>56</v>
      </c>
      <c r="D101" t="s">
        <v>71</v>
      </c>
      <c r="F101" s="2">
        <v>300</v>
      </c>
      <c r="G101" s="2">
        <v>75</v>
      </c>
      <c r="H101" t="s">
        <v>27</v>
      </c>
      <c r="I101" t="s">
        <v>27</v>
      </c>
      <c r="J101" t="s">
        <v>138</v>
      </c>
    </row>
    <row r="102" spans="1:10" ht="12.75">
      <c r="A102" t="s">
        <v>153</v>
      </c>
      <c r="C102" t="s">
        <v>154</v>
      </c>
      <c r="F102" s="2">
        <v>0</v>
      </c>
      <c r="G102" s="2">
        <v>50</v>
      </c>
      <c r="H102" t="s">
        <v>27</v>
      </c>
      <c r="I102" t="s">
        <v>27</v>
      </c>
      <c r="J102" t="s">
        <v>138</v>
      </c>
    </row>
    <row r="103" spans="1:10" ht="12.75">
      <c r="A103" t="s">
        <v>153</v>
      </c>
      <c r="C103" t="s">
        <v>154</v>
      </c>
      <c r="F103" s="2">
        <v>0</v>
      </c>
      <c r="G103" s="2">
        <v>50</v>
      </c>
      <c r="H103" t="s">
        <v>27</v>
      </c>
      <c r="I103" t="s">
        <v>27</v>
      </c>
      <c r="J103" t="s">
        <v>138</v>
      </c>
    </row>
    <row r="104" spans="1:10" ht="12.75">
      <c r="A104" t="s">
        <v>155</v>
      </c>
      <c r="C104" t="s">
        <v>154</v>
      </c>
      <c r="E104" s="1">
        <v>35343</v>
      </c>
      <c r="F104" s="2">
        <v>14</v>
      </c>
      <c r="G104" s="2">
        <v>14</v>
      </c>
      <c r="H104" t="s">
        <v>27</v>
      </c>
      <c r="I104" t="s">
        <v>27</v>
      </c>
      <c r="J104" t="s">
        <v>138</v>
      </c>
    </row>
    <row r="105" spans="1:10" ht="12.75">
      <c r="A105" t="s">
        <v>155</v>
      </c>
      <c r="C105" t="s">
        <v>154</v>
      </c>
      <c r="E105" s="1">
        <v>35343</v>
      </c>
      <c r="F105" s="2">
        <v>14</v>
      </c>
      <c r="G105" s="2">
        <v>14</v>
      </c>
      <c r="H105" t="s">
        <v>27</v>
      </c>
      <c r="I105" t="s">
        <v>27</v>
      </c>
      <c r="J105" t="s">
        <v>138</v>
      </c>
    </row>
    <row r="106" spans="1:9" ht="12.75">
      <c r="A106" t="s">
        <v>145</v>
      </c>
      <c r="C106" t="s">
        <v>56</v>
      </c>
      <c r="D106" t="s">
        <v>59</v>
      </c>
      <c r="G106" s="2">
        <v>10</v>
      </c>
      <c r="H106" t="s">
        <v>28</v>
      </c>
      <c r="I106" t="s">
        <v>28</v>
      </c>
    </row>
    <row r="107" spans="1:9" ht="12.75">
      <c r="A107" t="s">
        <v>68</v>
      </c>
      <c r="B107" t="s">
        <v>156</v>
      </c>
      <c r="C107" t="s">
        <v>56</v>
      </c>
      <c r="D107" t="s">
        <v>69</v>
      </c>
      <c r="G107" s="2">
        <v>0</v>
      </c>
      <c r="H107" t="s">
        <v>28</v>
      </c>
      <c r="I107" t="s">
        <v>28</v>
      </c>
    </row>
    <row r="108" spans="1:9" ht="12.75">
      <c r="A108" t="s">
        <v>72</v>
      </c>
      <c r="B108" t="s">
        <v>122</v>
      </c>
      <c r="C108" t="s">
        <v>56</v>
      </c>
      <c r="D108" t="s">
        <v>71</v>
      </c>
      <c r="G108" s="2">
        <v>10</v>
      </c>
      <c r="H108" t="s">
        <v>28</v>
      </c>
      <c r="I108" t="s">
        <v>28</v>
      </c>
    </row>
    <row r="109" spans="1:9" ht="12.75">
      <c r="A109" t="s">
        <v>157</v>
      </c>
      <c r="C109" t="s">
        <v>77</v>
      </c>
      <c r="D109" t="s">
        <v>78</v>
      </c>
      <c r="G109" s="2">
        <v>30</v>
      </c>
      <c r="H109" t="s">
        <v>28</v>
      </c>
      <c r="I109" t="s">
        <v>28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="75" zoomScaleNormal="75" workbookViewId="0" topLeftCell="A48">
      <selection activeCell="C69" sqref="C69"/>
    </sheetView>
  </sheetViews>
  <sheetFormatPr defaultColWidth="9.7109375" defaultRowHeight="12.75"/>
  <cols>
    <col min="11" max="11" width="9.7109375" style="31" customWidth="1"/>
    <col min="15" max="15" width="9.7109375" style="31" customWidth="1"/>
  </cols>
  <sheetData>
    <row r="1" spans="1:15" ht="12.75">
      <c r="A1" t="s">
        <v>158</v>
      </c>
      <c r="B1" t="s">
        <v>159</v>
      </c>
      <c r="C1" t="s">
        <v>160</v>
      </c>
      <c r="D1" t="s">
        <v>536</v>
      </c>
      <c r="E1" t="s">
        <v>161</v>
      </c>
      <c r="F1" t="s">
        <v>610</v>
      </c>
      <c r="G1" t="s">
        <v>162</v>
      </c>
      <c r="H1" t="s">
        <v>611</v>
      </c>
      <c r="I1" t="s">
        <v>612</v>
      </c>
      <c r="J1" s="1" t="s">
        <v>613</v>
      </c>
      <c r="K1" s="31" t="s">
        <v>614</v>
      </c>
      <c r="L1" t="s">
        <v>615</v>
      </c>
      <c r="M1" t="s">
        <v>616</v>
      </c>
      <c r="N1" s="1" t="s">
        <v>617</v>
      </c>
      <c r="O1" s="31" t="s">
        <v>618</v>
      </c>
    </row>
    <row r="2" spans="1:15" ht="12.75">
      <c r="A2" s="1">
        <v>35065</v>
      </c>
      <c r="B2" s="1">
        <v>35796</v>
      </c>
      <c r="C2" t="s">
        <v>192</v>
      </c>
      <c r="D2" t="s">
        <v>597</v>
      </c>
      <c r="E2" t="s">
        <v>195</v>
      </c>
      <c r="F2" t="s">
        <v>196</v>
      </c>
      <c r="G2" t="s">
        <v>595</v>
      </c>
      <c r="H2" s="1">
        <f>MIN(B2,I2)</f>
        <v>35796</v>
      </c>
      <c r="I2" s="1">
        <v>36708</v>
      </c>
      <c r="J2" s="29">
        <f>ROUND((I2-H2)/(365.25/12),0)</f>
        <v>30</v>
      </c>
      <c r="K2" s="31">
        <f>(C2="Active")*(J2&gt;0)*J2*6.25</f>
        <v>187.5</v>
      </c>
      <c r="L2" s="1">
        <f>MAX(B2,I2)</f>
        <v>36708</v>
      </c>
      <c r="M2" s="1">
        <v>37073</v>
      </c>
      <c r="N2" s="29">
        <f>ROUND((M2-L2)/(365.25/12),0)</f>
        <v>12</v>
      </c>
      <c r="O2" s="31">
        <f>(C2="Active")*(N2&gt;0)*N2*7.5</f>
        <v>90</v>
      </c>
    </row>
    <row r="3" spans="1:15" ht="12.75">
      <c r="A3" s="1">
        <v>35533</v>
      </c>
      <c r="B3" s="1">
        <v>35916</v>
      </c>
      <c r="C3" t="s">
        <v>192</v>
      </c>
      <c r="D3" t="s">
        <v>598</v>
      </c>
      <c r="E3" t="s">
        <v>199</v>
      </c>
      <c r="F3" t="s">
        <v>200</v>
      </c>
      <c r="G3" t="s">
        <v>596</v>
      </c>
      <c r="H3" s="1">
        <f>MIN(B3,I3)</f>
        <v>35916</v>
      </c>
      <c r="I3" s="1">
        <v>36708</v>
      </c>
      <c r="J3" s="29">
        <f>ROUND((I3-H3)/(365.25/12),0)</f>
        <v>26</v>
      </c>
      <c r="K3" s="31">
        <f>(C3="Active")*(J3&gt;0)*J3*6.25</f>
        <v>162.5</v>
      </c>
      <c r="L3" s="1">
        <f>MAX(B3,I3)</f>
        <v>36708</v>
      </c>
      <c r="M3" s="1">
        <v>37073</v>
      </c>
      <c r="N3" s="29">
        <f>ROUND((M3-L3)/(365.25/12),0)</f>
        <v>12</v>
      </c>
      <c r="O3" s="31">
        <f aca="true" t="shared" si="0" ref="O3:O66">(C3="Active")*(N3&gt;0)*N3*7.5</f>
        <v>90</v>
      </c>
    </row>
    <row r="4" spans="1:15" ht="12.75">
      <c r="A4" s="1">
        <v>35665</v>
      </c>
      <c r="B4" s="1">
        <v>36039</v>
      </c>
      <c r="C4" t="s">
        <v>192</v>
      </c>
      <c r="D4" t="s">
        <v>540</v>
      </c>
      <c r="E4" t="s">
        <v>221</v>
      </c>
      <c r="F4" t="s">
        <v>222</v>
      </c>
      <c r="G4" t="s">
        <v>223</v>
      </c>
      <c r="H4" s="1">
        <f aca="true" t="shared" si="1" ref="H4:H67">MIN(B4,I4)</f>
        <v>36039</v>
      </c>
      <c r="I4" s="1">
        <v>36708</v>
      </c>
      <c r="J4" s="29">
        <f aca="true" t="shared" si="2" ref="J4:J67">ROUND((I4-H4)/(365.25/12),0)</f>
        <v>22</v>
      </c>
      <c r="K4" s="31">
        <f aca="true" t="shared" si="3" ref="K4:K67">(C4="Active")*(J4&gt;0)*J4*6.25</f>
        <v>137.5</v>
      </c>
      <c r="L4" s="1">
        <f aca="true" t="shared" si="4" ref="L4:L67">MAX(B4,I4)</f>
        <v>36708</v>
      </c>
      <c r="M4" s="1">
        <v>37073</v>
      </c>
      <c r="N4" s="29">
        <f aca="true" t="shared" si="5" ref="N4:N67">ROUND((M4-L4)/(365.25/12),0)</f>
        <v>12</v>
      </c>
      <c r="O4" s="31">
        <f t="shared" si="0"/>
        <v>90</v>
      </c>
    </row>
    <row r="5" spans="1:15" ht="12.75">
      <c r="A5" s="1">
        <v>35662</v>
      </c>
      <c r="B5" s="1">
        <v>36039</v>
      </c>
      <c r="C5" t="s">
        <v>192</v>
      </c>
      <c r="D5" t="s">
        <v>541</v>
      </c>
      <c r="E5" t="s">
        <v>218</v>
      </c>
      <c r="F5" t="s">
        <v>219</v>
      </c>
      <c r="G5" t="s">
        <v>220</v>
      </c>
      <c r="H5" s="1">
        <f t="shared" si="1"/>
        <v>36039</v>
      </c>
      <c r="I5" s="1">
        <v>36708</v>
      </c>
      <c r="J5" s="29">
        <f t="shared" si="2"/>
        <v>22</v>
      </c>
      <c r="K5" s="31">
        <f t="shared" si="3"/>
        <v>137.5</v>
      </c>
      <c r="L5" s="1">
        <f t="shared" si="4"/>
        <v>36708</v>
      </c>
      <c r="M5" s="1">
        <v>37073</v>
      </c>
      <c r="N5" s="29">
        <f t="shared" si="5"/>
        <v>12</v>
      </c>
      <c r="O5" s="31">
        <f t="shared" si="0"/>
        <v>90</v>
      </c>
    </row>
    <row r="6" spans="1:15" ht="12.75">
      <c r="A6" s="1">
        <v>35362</v>
      </c>
      <c r="B6" s="1">
        <v>36100</v>
      </c>
      <c r="C6" t="s">
        <v>192</v>
      </c>
      <c r="D6" t="s">
        <v>600</v>
      </c>
      <c r="E6" t="s">
        <v>233</v>
      </c>
      <c r="F6" t="s">
        <v>194</v>
      </c>
      <c r="G6" t="s">
        <v>599</v>
      </c>
      <c r="H6" s="1">
        <f t="shared" si="1"/>
        <v>36100</v>
      </c>
      <c r="I6" s="1">
        <v>36708</v>
      </c>
      <c r="J6" s="29">
        <f t="shared" si="2"/>
        <v>20</v>
      </c>
      <c r="K6" s="31">
        <f t="shared" si="3"/>
        <v>125</v>
      </c>
      <c r="L6" s="1">
        <f t="shared" si="4"/>
        <v>36708</v>
      </c>
      <c r="M6" s="1">
        <v>37073</v>
      </c>
      <c r="N6" s="29">
        <f t="shared" si="5"/>
        <v>12</v>
      </c>
      <c r="O6" s="31">
        <f t="shared" si="0"/>
        <v>90</v>
      </c>
    </row>
    <row r="7" spans="1:15" ht="12.75">
      <c r="A7" s="1">
        <v>35619</v>
      </c>
      <c r="B7" s="1">
        <v>36312</v>
      </c>
      <c r="C7" t="s">
        <v>192</v>
      </c>
      <c r="D7" t="s">
        <v>542</v>
      </c>
      <c r="E7" t="s">
        <v>163</v>
      </c>
      <c r="F7" t="s">
        <v>164</v>
      </c>
      <c r="G7" t="s">
        <v>165</v>
      </c>
      <c r="H7" s="1">
        <f t="shared" si="1"/>
        <v>36312</v>
      </c>
      <c r="I7" s="1">
        <v>36708</v>
      </c>
      <c r="J7" s="29">
        <f t="shared" si="2"/>
        <v>13</v>
      </c>
      <c r="K7" s="31">
        <f t="shared" si="3"/>
        <v>81.25</v>
      </c>
      <c r="L7" s="1">
        <f t="shared" si="4"/>
        <v>36708</v>
      </c>
      <c r="M7" s="1">
        <v>37073</v>
      </c>
      <c r="N7" s="29">
        <f t="shared" si="5"/>
        <v>12</v>
      </c>
      <c r="O7" s="31">
        <f t="shared" si="0"/>
        <v>90</v>
      </c>
    </row>
    <row r="8" spans="1:15" ht="12.75">
      <c r="A8" s="1">
        <v>35674</v>
      </c>
      <c r="B8" s="1">
        <v>36404</v>
      </c>
      <c r="C8" t="s">
        <v>192</v>
      </c>
      <c r="D8" t="s">
        <v>543</v>
      </c>
      <c r="E8" t="s">
        <v>224</v>
      </c>
      <c r="F8" t="s">
        <v>225</v>
      </c>
      <c r="G8" t="s">
        <v>226</v>
      </c>
      <c r="H8" s="1">
        <f t="shared" si="1"/>
        <v>36404</v>
      </c>
      <c r="I8" s="1">
        <v>36708</v>
      </c>
      <c r="J8" s="29">
        <f t="shared" si="2"/>
        <v>10</v>
      </c>
      <c r="K8" s="31">
        <f t="shared" si="3"/>
        <v>62.5</v>
      </c>
      <c r="L8" s="1">
        <f t="shared" si="4"/>
        <v>36708</v>
      </c>
      <c r="M8" s="1">
        <v>37073</v>
      </c>
      <c r="N8" s="29">
        <f t="shared" si="5"/>
        <v>12</v>
      </c>
      <c r="O8" s="31">
        <f t="shared" si="0"/>
        <v>90</v>
      </c>
    </row>
    <row r="9" spans="1:15" ht="12.75">
      <c r="A9" s="1">
        <v>35289</v>
      </c>
      <c r="B9" s="1">
        <v>36404</v>
      </c>
      <c r="C9" t="s">
        <v>192</v>
      </c>
      <c r="D9" t="s">
        <v>448</v>
      </c>
      <c r="E9" t="s">
        <v>252</v>
      </c>
      <c r="F9" t="s">
        <v>253</v>
      </c>
      <c r="G9" t="s">
        <v>254</v>
      </c>
      <c r="H9" s="1">
        <f t="shared" si="1"/>
        <v>36404</v>
      </c>
      <c r="I9" s="1">
        <v>36708</v>
      </c>
      <c r="J9" s="29">
        <f t="shared" si="2"/>
        <v>10</v>
      </c>
      <c r="K9" s="31">
        <f t="shared" si="3"/>
        <v>62.5</v>
      </c>
      <c r="L9" s="1">
        <f t="shared" si="4"/>
        <v>36708</v>
      </c>
      <c r="M9" s="1">
        <v>37073</v>
      </c>
      <c r="N9" s="29">
        <f t="shared" si="5"/>
        <v>12</v>
      </c>
      <c r="O9" s="31">
        <f t="shared" si="0"/>
        <v>90</v>
      </c>
    </row>
    <row r="10" spans="1:15" ht="12.75">
      <c r="A10" s="1">
        <v>35330</v>
      </c>
      <c r="B10" s="1">
        <v>36434</v>
      </c>
      <c r="C10" t="s">
        <v>192</v>
      </c>
      <c r="D10" t="s">
        <v>544</v>
      </c>
      <c r="E10" t="s">
        <v>230</v>
      </c>
      <c r="F10" t="s">
        <v>231</v>
      </c>
      <c r="G10" t="s">
        <v>232</v>
      </c>
      <c r="H10" s="1">
        <f t="shared" si="1"/>
        <v>36434</v>
      </c>
      <c r="I10" s="1">
        <v>36708</v>
      </c>
      <c r="J10" s="29">
        <f t="shared" si="2"/>
        <v>9</v>
      </c>
      <c r="K10" s="31">
        <f t="shared" si="3"/>
        <v>56.25</v>
      </c>
      <c r="L10" s="1">
        <f t="shared" si="4"/>
        <v>36708</v>
      </c>
      <c r="M10" s="1">
        <v>37073</v>
      </c>
      <c r="N10" s="29">
        <f t="shared" si="5"/>
        <v>12</v>
      </c>
      <c r="O10" s="31">
        <f t="shared" si="0"/>
        <v>90</v>
      </c>
    </row>
    <row r="11" spans="1:15" ht="12.75">
      <c r="A11" s="1">
        <v>36069</v>
      </c>
      <c r="B11" s="1">
        <v>36434</v>
      </c>
      <c r="C11" t="s">
        <v>192</v>
      </c>
      <c r="D11" t="s">
        <v>445</v>
      </c>
      <c r="E11" t="s">
        <v>257</v>
      </c>
      <c r="F11" t="s">
        <v>258</v>
      </c>
      <c r="G11" t="s">
        <v>259</v>
      </c>
      <c r="H11" s="1">
        <f t="shared" si="1"/>
        <v>36434</v>
      </c>
      <c r="I11" s="1">
        <v>36708</v>
      </c>
      <c r="J11" s="29">
        <f t="shared" si="2"/>
        <v>9</v>
      </c>
      <c r="K11" s="31">
        <f t="shared" si="3"/>
        <v>56.25</v>
      </c>
      <c r="L11" s="1">
        <f t="shared" si="4"/>
        <v>36708</v>
      </c>
      <c r="M11" s="1">
        <v>37073</v>
      </c>
      <c r="N11" s="29">
        <f t="shared" si="5"/>
        <v>12</v>
      </c>
      <c r="O11" s="31">
        <f t="shared" si="0"/>
        <v>90</v>
      </c>
    </row>
    <row r="12" spans="1:15" ht="12.75">
      <c r="A12" s="1">
        <v>36069</v>
      </c>
      <c r="B12" s="1">
        <v>36434</v>
      </c>
      <c r="C12" t="s">
        <v>192</v>
      </c>
      <c r="D12" t="s">
        <v>446</v>
      </c>
      <c r="E12" t="s">
        <v>487</v>
      </c>
      <c r="F12" t="s">
        <v>488</v>
      </c>
      <c r="G12" t="s">
        <v>485</v>
      </c>
      <c r="H12" s="1">
        <f t="shared" si="1"/>
        <v>36434</v>
      </c>
      <c r="I12" s="1">
        <v>36708</v>
      </c>
      <c r="J12" s="29">
        <f t="shared" si="2"/>
        <v>9</v>
      </c>
      <c r="K12" s="31">
        <f t="shared" si="3"/>
        <v>56.25</v>
      </c>
      <c r="L12" s="1">
        <f t="shared" si="4"/>
        <v>36708</v>
      </c>
      <c r="M12" s="1">
        <v>37073</v>
      </c>
      <c r="N12" s="29">
        <f t="shared" si="5"/>
        <v>12</v>
      </c>
      <c r="O12" s="31">
        <f t="shared" si="0"/>
        <v>90</v>
      </c>
    </row>
    <row r="13" spans="1:15" ht="12.75">
      <c r="A13" s="1">
        <v>35680</v>
      </c>
      <c r="B13" s="1">
        <v>36434</v>
      </c>
      <c r="C13" t="s">
        <v>192</v>
      </c>
      <c r="D13" t="s">
        <v>545</v>
      </c>
      <c r="E13" t="s">
        <v>227</v>
      </c>
      <c r="F13" t="s">
        <v>228</v>
      </c>
      <c r="G13" t="s">
        <v>229</v>
      </c>
      <c r="H13" s="1">
        <f t="shared" si="1"/>
        <v>36434</v>
      </c>
      <c r="I13" s="1">
        <v>36708</v>
      </c>
      <c r="J13" s="29">
        <f t="shared" si="2"/>
        <v>9</v>
      </c>
      <c r="K13" s="31">
        <f t="shared" si="3"/>
        <v>56.25</v>
      </c>
      <c r="L13" s="1">
        <f t="shared" si="4"/>
        <v>36708</v>
      </c>
      <c r="M13" s="1">
        <v>37073</v>
      </c>
      <c r="N13" s="29">
        <f t="shared" si="5"/>
        <v>12</v>
      </c>
      <c r="O13" s="31">
        <f t="shared" si="0"/>
        <v>90</v>
      </c>
    </row>
    <row r="14" spans="1:15" ht="12.75">
      <c r="A14" s="1">
        <v>35044</v>
      </c>
      <c r="B14" s="1">
        <v>36505</v>
      </c>
      <c r="C14" t="s">
        <v>192</v>
      </c>
      <c r="D14" t="s">
        <v>601</v>
      </c>
      <c r="E14" t="s">
        <v>260</v>
      </c>
      <c r="F14" t="s">
        <v>261</v>
      </c>
      <c r="G14" t="s">
        <v>262</v>
      </c>
      <c r="H14" s="1">
        <f t="shared" si="1"/>
        <v>36505</v>
      </c>
      <c r="I14" s="1">
        <v>36708</v>
      </c>
      <c r="J14" s="29">
        <f t="shared" si="2"/>
        <v>7</v>
      </c>
      <c r="K14" s="31">
        <f t="shared" si="3"/>
        <v>43.75</v>
      </c>
      <c r="L14" s="1">
        <f t="shared" si="4"/>
        <v>36708</v>
      </c>
      <c r="M14" s="1">
        <v>37073</v>
      </c>
      <c r="N14" s="29">
        <f t="shared" si="5"/>
        <v>12</v>
      </c>
      <c r="O14" s="31">
        <f t="shared" si="0"/>
        <v>90</v>
      </c>
    </row>
    <row r="15" spans="1:15" ht="12.75">
      <c r="A15" s="1">
        <v>35065</v>
      </c>
      <c r="B15" s="1">
        <v>36526</v>
      </c>
      <c r="C15" t="s">
        <v>192</v>
      </c>
      <c r="D15" t="s">
        <v>602</v>
      </c>
      <c r="E15" t="s">
        <v>193</v>
      </c>
      <c r="F15" t="s">
        <v>194</v>
      </c>
      <c r="G15" t="s">
        <v>603</v>
      </c>
      <c r="H15" s="1">
        <f t="shared" si="1"/>
        <v>36526</v>
      </c>
      <c r="I15" s="1">
        <v>36708</v>
      </c>
      <c r="J15" s="29">
        <f t="shared" si="2"/>
        <v>6</v>
      </c>
      <c r="K15" s="31">
        <f t="shared" si="3"/>
        <v>37.5</v>
      </c>
      <c r="L15" s="1">
        <f t="shared" si="4"/>
        <v>36708</v>
      </c>
      <c r="M15" s="1">
        <v>37073</v>
      </c>
      <c r="N15" s="29">
        <f t="shared" si="5"/>
        <v>12</v>
      </c>
      <c r="O15" s="31">
        <f t="shared" si="0"/>
        <v>90</v>
      </c>
    </row>
    <row r="16" spans="1:15" ht="12.75">
      <c r="A16" s="1">
        <v>35443</v>
      </c>
      <c r="B16" s="1">
        <v>36557</v>
      </c>
      <c r="C16" t="s">
        <v>192</v>
      </c>
      <c r="D16" t="s">
        <v>454</v>
      </c>
      <c r="E16" t="s">
        <v>177</v>
      </c>
      <c r="F16" t="s">
        <v>263</v>
      </c>
      <c r="G16" t="s">
        <v>604</v>
      </c>
      <c r="H16" s="1">
        <f t="shared" si="1"/>
        <v>36557</v>
      </c>
      <c r="I16" s="1">
        <v>36708</v>
      </c>
      <c r="J16" s="29">
        <f t="shared" si="2"/>
        <v>5</v>
      </c>
      <c r="K16" s="31">
        <f t="shared" si="3"/>
        <v>31.25</v>
      </c>
      <c r="L16" s="1">
        <f t="shared" si="4"/>
        <v>36708</v>
      </c>
      <c r="M16" s="1">
        <v>37073</v>
      </c>
      <c r="N16" s="29">
        <f t="shared" si="5"/>
        <v>12</v>
      </c>
      <c r="O16" s="31">
        <f t="shared" si="0"/>
        <v>90</v>
      </c>
    </row>
    <row r="17" spans="1:15" ht="12.75">
      <c r="A17" s="1">
        <v>36192</v>
      </c>
      <c r="B17" s="1">
        <v>36557</v>
      </c>
      <c r="C17" t="s">
        <v>192</v>
      </c>
      <c r="D17" t="s">
        <v>456</v>
      </c>
      <c r="E17" t="s">
        <v>264</v>
      </c>
      <c r="F17" t="s">
        <v>265</v>
      </c>
      <c r="G17" t="s">
        <v>266</v>
      </c>
      <c r="H17" s="1">
        <f t="shared" si="1"/>
        <v>36557</v>
      </c>
      <c r="I17" s="1">
        <v>36708</v>
      </c>
      <c r="J17" s="29">
        <f t="shared" si="2"/>
        <v>5</v>
      </c>
      <c r="K17" s="31">
        <f t="shared" si="3"/>
        <v>31.25</v>
      </c>
      <c r="L17" s="1">
        <f t="shared" si="4"/>
        <v>36708</v>
      </c>
      <c r="M17" s="1">
        <v>37073</v>
      </c>
      <c r="N17" s="29">
        <f t="shared" si="5"/>
        <v>12</v>
      </c>
      <c r="O17" s="31">
        <f t="shared" si="0"/>
        <v>90</v>
      </c>
    </row>
    <row r="18" spans="1:15" ht="12.75">
      <c r="A18" s="1">
        <v>36192</v>
      </c>
      <c r="B18" s="1">
        <v>36557</v>
      </c>
      <c r="C18" t="s">
        <v>192</v>
      </c>
      <c r="D18" t="s">
        <v>455</v>
      </c>
      <c r="E18" t="s">
        <v>241</v>
      </c>
      <c r="F18" t="s">
        <v>193</v>
      </c>
      <c r="G18" t="s">
        <v>267</v>
      </c>
      <c r="H18" s="1">
        <f t="shared" si="1"/>
        <v>36557</v>
      </c>
      <c r="I18" s="1">
        <v>36708</v>
      </c>
      <c r="J18" s="29">
        <f t="shared" si="2"/>
        <v>5</v>
      </c>
      <c r="K18" s="31">
        <f t="shared" si="3"/>
        <v>31.25</v>
      </c>
      <c r="L18" s="1">
        <f t="shared" si="4"/>
        <v>36708</v>
      </c>
      <c r="M18" s="1">
        <v>37073</v>
      </c>
      <c r="N18" s="29">
        <f t="shared" si="5"/>
        <v>12</v>
      </c>
      <c r="O18" s="31">
        <f t="shared" si="0"/>
        <v>90</v>
      </c>
    </row>
    <row r="19" spans="1:15" ht="12.75">
      <c r="A19" s="1">
        <v>35118</v>
      </c>
      <c r="B19" s="1">
        <v>36586</v>
      </c>
      <c r="C19" t="s">
        <v>192</v>
      </c>
      <c r="D19" t="s">
        <v>440</v>
      </c>
      <c r="E19" t="s">
        <v>239</v>
      </c>
      <c r="F19" t="s">
        <v>240</v>
      </c>
      <c r="G19" t="s">
        <v>605</v>
      </c>
      <c r="H19" s="1">
        <f t="shared" si="1"/>
        <v>36586</v>
      </c>
      <c r="I19" s="1">
        <v>36708</v>
      </c>
      <c r="J19" s="29">
        <f t="shared" si="2"/>
        <v>4</v>
      </c>
      <c r="K19" s="31">
        <f t="shared" si="3"/>
        <v>25</v>
      </c>
      <c r="L19" s="1">
        <f t="shared" si="4"/>
        <v>36708</v>
      </c>
      <c r="M19" s="1">
        <v>37073</v>
      </c>
      <c r="N19" s="29">
        <f t="shared" si="5"/>
        <v>12</v>
      </c>
      <c r="O19" s="31">
        <f t="shared" si="0"/>
        <v>90</v>
      </c>
    </row>
    <row r="20" spans="1:15" ht="12.75">
      <c r="A20" s="1">
        <v>35668</v>
      </c>
      <c r="B20" s="1">
        <v>36586</v>
      </c>
      <c r="C20" t="s">
        <v>192</v>
      </c>
      <c r="D20" t="s">
        <v>546</v>
      </c>
      <c r="E20" t="s">
        <v>241</v>
      </c>
      <c r="F20" t="s">
        <v>242</v>
      </c>
      <c r="G20" t="s">
        <v>243</v>
      </c>
      <c r="H20" s="1">
        <f t="shared" si="1"/>
        <v>36586</v>
      </c>
      <c r="I20" s="1">
        <v>36708</v>
      </c>
      <c r="J20" s="29">
        <f t="shared" si="2"/>
        <v>4</v>
      </c>
      <c r="K20" s="31">
        <f t="shared" si="3"/>
        <v>25</v>
      </c>
      <c r="L20" s="1">
        <f t="shared" si="4"/>
        <v>36708</v>
      </c>
      <c r="M20" s="1">
        <v>37073</v>
      </c>
      <c r="N20" s="29">
        <f t="shared" si="5"/>
        <v>12</v>
      </c>
      <c r="O20" s="31">
        <f t="shared" si="0"/>
        <v>90</v>
      </c>
    </row>
    <row r="21" spans="1:15" ht="12.75">
      <c r="A21" s="1">
        <v>36251</v>
      </c>
      <c r="B21" s="1">
        <v>36617</v>
      </c>
      <c r="C21" t="s">
        <v>192</v>
      </c>
      <c r="D21" t="s">
        <v>547</v>
      </c>
      <c r="E21" t="s">
        <v>169</v>
      </c>
      <c r="F21" t="s">
        <v>170</v>
      </c>
      <c r="G21" t="s">
        <v>171</v>
      </c>
      <c r="H21" s="1">
        <f t="shared" si="1"/>
        <v>36617</v>
      </c>
      <c r="I21" s="1">
        <v>36708</v>
      </c>
      <c r="J21" s="29">
        <f t="shared" si="2"/>
        <v>3</v>
      </c>
      <c r="K21" s="31">
        <f t="shared" si="3"/>
        <v>18.75</v>
      </c>
      <c r="L21" s="1">
        <f t="shared" si="4"/>
        <v>36708</v>
      </c>
      <c r="M21" s="1">
        <v>37073</v>
      </c>
      <c r="N21" s="29">
        <f t="shared" si="5"/>
        <v>12</v>
      </c>
      <c r="O21" s="31">
        <f t="shared" si="0"/>
        <v>90</v>
      </c>
    </row>
    <row r="22" spans="1:15" ht="12.75">
      <c r="A22" s="1">
        <v>36251</v>
      </c>
      <c r="B22" s="1">
        <v>36617</v>
      </c>
      <c r="C22" t="s">
        <v>192</v>
      </c>
      <c r="D22" t="s">
        <v>548</v>
      </c>
      <c r="E22" t="s">
        <v>183</v>
      </c>
      <c r="F22" t="s">
        <v>184</v>
      </c>
      <c r="G22" t="s">
        <v>185</v>
      </c>
      <c r="H22" s="1">
        <f t="shared" si="1"/>
        <v>36617</v>
      </c>
      <c r="I22" s="1">
        <v>36708</v>
      </c>
      <c r="J22" s="29">
        <f t="shared" si="2"/>
        <v>3</v>
      </c>
      <c r="K22" s="31">
        <f t="shared" si="3"/>
        <v>18.75</v>
      </c>
      <c r="L22" s="1">
        <f t="shared" si="4"/>
        <v>36708</v>
      </c>
      <c r="M22" s="1">
        <v>37073</v>
      </c>
      <c r="N22" s="29">
        <f t="shared" si="5"/>
        <v>12</v>
      </c>
      <c r="O22" s="31">
        <f t="shared" si="0"/>
        <v>90</v>
      </c>
    </row>
    <row r="23" spans="1:15" ht="12.75">
      <c r="A23" s="1">
        <v>35551</v>
      </c>
      <c r="B23" s="1">
        <v>36647</v>
      </c>
      <c r="C23" t="s">
        <v>192</v>
      </c>
      <c r="D23" t="s">
        <v>550</v>
      </c>
      <c r="E23" t="s">
        <v>201</v>
      </c>
      <c r="F23" t="s">
        <v>202</v>
      </c>
      <c r="G23" t="s">
        <v>203</v>
      </c>
      <c r="H23" s="1">
        <f t="shared" si="1"/>
        <v>36647</v>
      </c>
      <c r="I23" s="1">
        <v>36708</v>
      </c>
      <c r="J23" s="29">
        <f t="shared" si="2"/>
        <v>2</v>
      </c>
      <c r="K23" s="31">
        <f t="shared" si="3"/>
        <v>12.5</v>
      </c>
      <c r="L23" s="1">
        <f t="shared" si="4"/>
        <v>36708</v>
      </c>
      <c r="M23" s="1">
        <v>37073</v>
      </c>
      <c r="N23" s="29">
        <f t="shared" si="5"/>
        <v>12</v>
      </c>
      <c r="O23" s="31">
        <f t="shared" si="0"/>
        <v>90</v>
      </c>
    </row>
    <row r="24" spans="1:15" ht="12.75">
      <c r="A24" s="1">
        <v>36281</v>
      </c>
      <c r="B24" s="1">
        <v>36647</v>
      </c>
      <c r="C24" t="s">
        <v>192</v>
      </c>
      <c r="D24" t="s">
        <v>549</v>
      </c>
      <c r="E24" t="s">
        <v>189</v>
      </c>
      <c r="F24" t="s">
        <v>190</v>
      </c>
      <c r="G24" t="s">
        <v>191</v>
      </c>
      <c r="H24" s="1">
        <f t="shared" si="1"/>
        <v>36647</v>
      </c>
      <c r="I24" s="1">
        <v>36708</v>
      </c>
      <c r="J24" s="29">
        <f t="shared" si="2"/>
        <v>2</v>
      </c>
      <c r="K24" s="31">
        <f t="shared" si="3"/>
        <v>12.5</v>
      </c>
      <c r="L24" s="1">
        <f t="shared" si="4"/>
        <v>36708</v>
      </c>
      <c r="M24" s="1">
        <v>37073</v>
      </c>
      <c r="N24" s="29">
        <f t="shared" si="5"/>
        <v>12</v>
      </c>
      <c r="O24" s="31">
        <f t="shared" si="0"/>
        <v>90</v>
      </c>
    </row>
    <row r="25" spans="1:15" ht="12.75">
      <c r="A25" s="1">
        <v>35551</v>
      </c>
      <c r="B25" s="1">
        <v>36647</v>
      </c>
      <c r="C25" t="s">
        <v>192</v>
      </c>
      <c r="D25" t="s">
        <v>438</v>
      </c>
      <c r="E25" t="s">
        <v>233</v>
      </c>
      <c r="F25" t="s">
        <v>244</v>
      </c>
      <c r="G25" t="s">
        <v>245</v>
      </c>
      <c r="H25" s="1">
        <f t="shared" si="1"/>
        <v>36647</v>
      </c>
      <c r="I25" s="1">
        <v>36708</v>
      </c>
      <c r="J25" s="29">
        <f t="shared" si="2"/>
        <v>2</v>
      </c>
      <c r="K25" s="31">
        <f t="shared" si="3"/>
        <v>12.5</v>
      </c>
      <c r="L25" s="1">
        <f t="shared" si="4"/>
        <v>36708</v>
      </c>
      <c r="M25" s="1">
        <v>37073</v>
      </c>
      <c r="N25" s="29">
        <f t="shared" si="5"/>
        <v>12</v>
      </c>
      <c r="O25" s="31">
        <f t="shared" si="0"/>
        <v>90</v>
      </c>
    </row>
    <row r="26" spans="1:15" ht="12.75">
      <c r="A26" s="1">
        <v>36312</v>
      </c>
      <c r="B26" s="1">
        <v>36678</v>
      </c>
      <c r="C26" t="s">
        <v>192</v>
      </c>
      <c r="D26" t="s">
        <v>574</v>
      </c>
      <c r="E26" t="s">
        <v>505</v>
      </c>
      <c r="F26" t="s">
        <v>506</v>
      </c>
      <c r="G26" t="s">
        <v>507</v>
      </c>
      <c r="H26" s="1">
        <f t="shared" si="1"/>
        <v>36678</v>
      </c>
      <c r="I26" s="1">
        <v>36708</v>
      </c>
      <c r="J26" s="29">
        <f t="shared" si="2"/>
        <v>1</v>
      </c>
      <c r="K26" s="31">
        <f t="shared" si="3"/>
        <v>6.25</v>
      </c>
      <c r="L26" s="1">
        <f t="shared" si="4"/>
        <v>36708</v>
      </c>
      <c r="M26" s="1">
        <v>37073</v>
      </c>
      <c r="N26" s="29">
        <f t="shared" si="5"/>
        <v>12</v>
      </c>
      <c r="O26" s="31">
        <f t="shared" si="0"/>
        <v>90</v>
      </c>
    </row>
    <row r="27" spans="1:15" ht="12.75">
      <c r="A27" s="1">
        <v>35565</v>
      </c>
      <c r="B27" s="1">
        <v>36678</v>
      </c>
      <c r="C27" t="s">
        <v>192</v>
      </c>
      <c r="D27" t="s">
        <v>552</v>
      </c>
      <c r="E27" t="s">
        <v>204</v>
      </c>
      <c r="F27" t="s">
        <v>205</v>
      </c>
      <c r="G27" t="s">
        <v>206</v>
      </c>
      <c r="H27" s="1">
        <f t="shared" si="1"/>
        <v>36678</v>
      </c>
      <c r="I27" s="1">
        <v>36708</v>
      </c>
      <c r="J27" s="29">
        <f t="shared" si="2"/>
        <v>1</v>
      </c>
      <c r="K27" s="31">
        <f t="shared" si="3"/>
        <v>6.25</v>
      </c>
      <c r="L27" s="1">
        <f t="shared" si="4"/>
        <v>36708</v>
      </c>
      <c r="M27" s="1">
        <v>37073</v>
      </c>
      <c r="N27" s="29">
        <f t="shared" si="5"/>
        <v>12</v>
      </c>
      <c r="O27" s="31">
        <f t="shared" si="0"/>
        <v>90</v>
      </c>
    </row>
    <row r="28" spans="1:15" ht="12.75">
      <c r="A28" s="1">
        <v>35513</v>
      </c>
      <c r="B28" s="1">
        <v>36678</v>
      </c>
      <c r="C28" t="s">
        <v>192</v>
      </c>
      <c r="D28" t="s">
        <v>435</v>
      </c>
      <c r="E28" t="s">
        <v>246</v>
      </c>
      <c r="F28" t="s">
        <v>247</v>
      </c>
      <c r="G28" t="s">
        <v>248</v>
      </c>
      <c r="H28" s="1">
        <f t="shared" si="1"/>
        <v>36678</v>
      </c>
      <c r="I28" s="1">
        <v>36708</v>
      </c>
      <c r="J28" s="29">
        <f t="shared" si="2"/>
        <v>1</v>
      </c>
      <c r="K28" s="31">
        <f t="shared" si="3"/>
        <v>6.25</v>
      </c>
      <c r="L28" s="1">
        <f t="shared" si="4"/>
        <v>36708</v>
      </c>
      <c r="M28" s="1">
        <v>37073</v>
      </c>
      <c r="N28" s="29">
        <f t="shared" si="5"/>
        <v>12</v>
      </c>
      <c r="O28" s="31">
        <f t="shared" si="0"/>
        <v>90</v>
      </c>
    </row>
    <row r="29" spans="1:15" ht="12.75">
      <c r="A29" s="1">
        <v>34881</v>
      </c>
      <c r="B29" s="1">
        <v>36708</v>
      </c>
      <c r="C29" t="s">
        <v>192</v>
      </c>
      <c r="D29" t="s">
        <v>553</v>
      </c>
      <c r="E29" t="s">
        <v>210</v>
      </c>
      <c r="F29" t="s">
        <v>211</v>
      </c>
      <c r="G29" t="s">
        <v>212</v>
      </c>
      <c r="H29" s="1">
        <f t="shared" si="1"/>
        <v>36708</v>
      </c>
      <c r="I29" s="1">
        <v>36708</v>
      </c>
      <c r="J29" s="29">
        <f t="shared" si="2"/>
        <v>0</v>
      </c>
      <c r="K29" s="31">
        <f t="shared" si="3"/>
        <v>0</v>
      </c>
      <c r="L29" s="1">
        <f t="shared" si="4"/>
        <v>36708</v>
      </c>
      <c r="M29" s="1">
        <v>37073</v>
      </c>
      <c r="N29" s="29">
        <f t="shared" si="5"/>
        <v>12</v>
      </c>
      <c r="O29" s="31">
        <f t="shared" si="0"/>
        <v>90</v>
      </c>
    </row>
    <row r="30" spans="1:15" ht="12.75">
      <c r="A30" s="1">
        <v>35603</v>
      </c>
      <c r="B30" s="1">
        <v>36708</v>
      </c>
      <c r="C30" t="s">
        <v>192</v>
      </c>
      <c r="D30" t="s">
        <v>447</v>
      </c>
      <c r="E30" t="s">
        <v>207</v>
      </c>
      <c r="F30" t="s">
        <v>208</v>
      </c>
      <c r="G30" t="s">
        <v>209</v>
      </c>
      <c r="H30" s="1">
        <f t="shared" si="1"/>
        <v>36708</v>
      </c>
      <c r="I30" s="1">
        <v>36708</v>
      </c>
      <c r="J30" s="29">
        <f t="shared" si="2"/>
        <v>0</v>
      </c>
      <c r="K30" s="31">
        <f t="shared" si="3"/>
        <v>0</v>
      </c>
      <c r="L30" s="1">
        <f t="shared" si="4"/>
        <v>36708</v>
      </c>
      <c r="M30" s="1">
        <v>37073</v>
      </c>
      <c r="N30" s="29">
        <f t="shared" si="5"/>
        <v>12</v>
      </c>
      <c r="O30" s="31">
        <f t="shared" si="0"/>
        <v>90</v>
      </c>
    </row>
    <row r="31" spans="1:15" ht="12.75">
      <c r="A31" s="1">
        <v>36342</v>
      </c>
      <c r="B31" s="1">
        <v>36708</v>
      </c>
      <c r="C31" t="s">
        <v>192</v>
      </c>
      <c r="D31" t="s">
        <v>555</v>
      </c>
      <c r="E31" t="s">
        <v>174</v>
      </c>
      <c r="F31" t="s">
        <v>175</v>
      </c>
      <c r="G31" t="s">
        <v>176</v>
      </c>
      <c r="H31" s="1">
        <f t="shared" si="1"/>
        <v>36708</v>
      </c>
      <c r="I31" s="1">
        <v>36708</v>
      </c>
      <c r="J31" s="29">
        <f t="shared" si="2"/>
        <v>0</v>
      </c>
      <c r="K31" s="31">
        <f t="shared" si="3"/>
        <v>0</v>
      </c>
      <c r="L31" s="1">
        <f t="shared" si="4"/>
        <v>36708</v>
      </c>
      <c r="M31" s="1">
        <v>37073</v>
      </c>
      <c r="N31" s="29">
        <f t="shared" si="5"/>
        <v>12</v>
      </c>
      <c r="O31" s="31">
        <f t="shared" si="0"/>
        <v>90</v>
      </c>
    </row>
    <row r="32" spans="1:15" ht="12.75">
      <c r="A32" s="1">
        <v>36220</v>
      </c>
      <c r="B32" s="1">
        <v>36708</v>
      </c>
      <c r="C32" t="s">
        <v>192</v>
      </c>
      <c r="D32" t="s">
        <v>538</v>
      </c>
      <c r="E32" t="s">
        <v>177</v>
      </c>
      <c r="F32" t="s">
        <v>178</v>
      </c>
      <c r="G32" t="s">
        <v>179</v>
      </c>
      <c r="H32" s="1">
        <f t="shared" si="1"/>
        <v>36708</v>
      </c>
      <c r="I32" s="1">
        <v>36708</v>
      </c>
      <c r="J32" s="29">
        <f t="shared" si="2"/>
        <v>0</v>
      </c>
      <c r="K32" s="31">
        <f t="shared" si="3"/>
        <v>0</v>
      </c>
      <c r="L32" s="1">
        <f t="shared" si="4"/>
        <v>36708</v>
      </c>
      <c r="M32" s="1">
        <v>37073</v>
      </c>
      <c r="N32" s="29">
        <f t="shared" si="5"/>
        <v>12</v>
      </c>
      <c r="O32" s="31">
        <f t="shared" si="0"/>
        <v>90</v>
      </c>
    </row>
    <row r="33" spans="1:15" ht="12.75">
      <c r="A33" s="1">
        <v>34881</v>
      </c>
      <c r="B33" s="1">
        <v>36708</v>
      </c>
      <c r="C33" t="s">
        <v>192</v>
      </c>
      <c r="D33" t="s">
        <v>554</v>
      </c>
      <c r="E33" t="s">
        <v>213</v>
      </c>
      <c r="F33" t="s">
        <v>194</v>
      </c>
      <c r="G33" t="s">
        <v>214</v>
      </c>
      <c r="H33" s="1">
        <f t="shared" si="1"/>
        <v>36708</v>
      </c>
      <c r="I33" s="1">
        <v>36708</v>
      </c>
      <c r="J33" s="29">
        <f t="shared" si="2"/>
        <v>0</v>
      </c>
      <c r="K33" s="31">
        <f t="shared" si="3"/>
        <v>0</v>
      </c>
      <c r="L33" s="1">
        <f t="shared" si="4"/>
        <v>36708</v>
      </c>
      <c r="M33" s="1">
        <v>37073</v>
      </c>
      <c r="N33" s="29">
        <f t="shared" si="5"/>
        <v>12</v>
      </c>
      <c r="O33" s="31">
        <f t="shared" si="0"/>
        <v>90</v>
      </c>
    </row>
    <row r="34" spans="1:15" ht="12.75">
      <c r="A34" s="1">
        <v>35250</v>
      </c>
      <c r="B34" s="1">
        <v>36708</v>
      </c>
      <c r="C34" t="s">
        <v>192</v>
      </c>
      <c r="D34" t="s">
        <v>449</v>
      </c>
      <c r="E34" t="s">
        <v>215</v>
      </c>
      <c r="F34" t="s">
        <v>216</v>
      </c>
      <c r="G34" t="s">
        <v>217</v>
      </c>
      <c r="H34" s="1">
        <f t="shared" si="1"/>
        <v>36708</v>
      </c>
      <c r="I34" s="1">
        <v>36708</v>
      </c>
      <c r="J34" s="29">
        <f t="shared" si="2"/>
        <v>0</v>
      </c>
      <c r="K34" s="31">
        <f t="shared" si="3"/>
        <v>0</v>
      </c>
      <c r="L34" s="1">
        <f t="shared" si="4"/>
        <v>36708</v>
      </c>
      <c r="M34" s="1">
        <v>37073</v>
      </c>
      <c r="N34" s="29">
        <f t="shared" si="5"/>
        <v>12</v>
      </c>
      <c r="O34" s="31">
        <f t="shared" si="0"/>
        <v>90</v>
      </c>
    </row>
    <row r="35" spans="1:15" ht="12.75">
      <c r="A35" s="1">
        <v>35643</v>
      </c>
      <c r="B35" s="1">
        <v>36708</v>
      </c>
      <c r="C35" t="s">
        <v>192</v>
      </c>
      <c r="D35" t="s">
        <v>537</v>
      </c>
      <c r="E35" t="s">
        <v>186</v>
      </c>
      <c r="F35" t="s">
        <v>187</v>
      </c>
      <c r="G35" t="s">
        <v>188</v>
      </c>
      <c r="H35" s="1">
        <f t="shared" si="1"/>
        <v>36708</v>
      </c>
      <c r="I35" s="1">
        <v>36708</v>
      </c>
      <c r="J35" s="29">
        <f t="shared" si="2"/>
        <v>0</v>
      </c>
      <c r="K35" s="31">
        <f t="shared" si="3"/>
        <v>0</v>
      </c>
      <c r="L35" s="1">
        <f t="shared" si="4"/>
        <v>36708</v>
      </c>
      <c r="M35" s="1">
        <v>37073</v>
      </c>
      <c r="N35" s="29">
        <f t="shared" si="5"/>
        <v>12</v>
      </c>
      <c r="O35" s="31">
        <f t="shared" si="0"/>
        <v>90</v>
      </c>
    </row>
    <row r="36" spans="1:15" ht="12.75">
      <c r="A36" s="1">
        <v>35971</v>
      </c>
      <c r="B36" s="1">
        <v>36708</v>
      </c>
      <c r="C36" t="s">
        <v>192</v>
      </c>
      <c r="D36" t="s">
        <v>439</v>
      </c>
      <c r="E36" t="s">
        <v>249</v>
      </c>
      <c r="F36" t="s">
        <v>250</v>
      </c>
      <c r="G36" t="s">
        <v>251</v>
      </c>
      <c r="H36" s="1">
        <f t="shared" si="1"/>
        <v>36708</v>
      </c>
      <c r="I36" s="1">
        <v>36708</v>
      </c>
      <c r="J36" s="29">
        <f t="shared" si="2"/>
        <v>0</v>
      </c>
      <c r="K36" s="31">
        <f t="shared" si="3"/>
        <v>0</v>
      </c>
      <c r="L36" s="1">
        <f t="shared" si="4"/>
        <v>36708</v>
      </c>
      <c r="M36" s="1">
        <v>37073</v>
      </c>
      <c r="N36" s="29">
        <f t="shared" si="5"/>
        <v>12</v>
      </c>
      <c r="O36" s="31">
        <f t="shared" si="0"/>
        <v>90</v>
      </c>
    </row>
    <row r="37" spans="1:15" ht="12.75">
      <c r="A37" s="1">
        <v>36069</v>
      </c>
      <c r="B37" s="1">
        <v>36800</v>
      </c>
      <c r="C37" t="s">
        <v>192</v>
      </c>
      <c r="D37" t="s">
        <v>443</v>
      </c>
      <c r="E37" t="s">
        <v>230</v>
      </c>
      <c r="F37" t="s">
        <v>255</v>
      </c>
      <c r="G37" t="s">
        <v>256</v>
      </c>
      <c r="H37" s="1">
        <f t="shared" si="1"/>
        <v>36708</v>
      </c>
      <c r="I37" s="1">
        <v>36708</v>
      </c>
      <c r="J37" s="29">
        <f t="shared" si="2"/>
        <v>0</v>
      </c>
      <c r="K37" s="31">
        <f t="shared" si="3"/>
        <v>0</v>
      </c>
      <c r="L37" s="1">
        <f t="shared" si="4"/>
        <v>36800</v>
      </c>
      <c r="M37" s="1">
        <v>37073</v>
      </c>
      <c r="N37" s="29">
        <f t="shared" si="5"/>
        <v>9</v>
      </c>
      <c r="O37" s="31">
        <f t="shared" si="0"/>
        <v>67.5</v>
      </c>
    </row>
    <row r="38" spans="1:15" ht="12.75">
      <c r="A38" s="1">
        <v>36465</v>
      </c>
      <c r="B38" s="1">
        <v>36831</v>
      </c>
      <c r="C38" t="s">
        <v>192</v>
      </c>
      <c r="D38" t="s">
        <v>557</v>
      </c>
      <c r="E38" t="s">
        <v>529</v>
      </c>
      <c r="F38" t="s">
        <v>530</v>
      </c>
      <c r="G38" t="s">
        <v>531</v>
      </c>
      <c r="H38" s="1">
        <f t="shared" si="1"/>
        <v>36708</v>
      </c>
      <c r="I38" s="1">
        <v>36708</v>
      </c>
      <c r="J38" s="29">
        <f t="shared" si="2"/>
        <v>0</v>
      </c>
      <c r="K38" s="31">
        <f t="shared" si="3"/>
        <v>0</v>
      </c>
      <c r="L38" s="1">
        <f t="shared" si="4"/>
        <v>36831</v>
      </c>
      <c r="M38" s="1">
        <v>37073</v>
      </c>
      <c r="N38" s="29">
        <f t="shared" si="5"/>
        <v>8</v>
      </c>
      <c r="O38" s="31">
        <f t="shared" si="0"/>
        <v>60</v>
      </c>
    </row>
    <row r="39" spans="1:15" ht="12.75">
      <c r="A39" s="1">
        <v>35788</v>
      </c>
      <c r="B39" s="1">
        <v>36892</v>
      </c>
      <c r="C39" t="s">
        <v>192</v>
      </c>
      <c r="D39" t="s">
        <v>558</v>
      </c>
      <c r="E39" t="s">
        <v>234</v>
      </c>
      <c r="F39" t="s">
        <v>235</v>
      </c>
      <c r="G39" t="s">
        <v>236</v>
      </c>
      <c r="H39" s="1">
        <f t="shared" si="1"/>
        <v>36708</v>
      </c>
      <c r="I39" s="1">
        <v>36708</v>
      </c>
      <c r="J39" s="29">
        <f t="shared" si="2"/>
        <v>0</v>
      </c>
      <c r="K39" s="31">
        <f t="shared" si="3"/>
        <v>0</v>
      </c>
      <c r="L39" s="1">
        <f t="shared" si="4"/>
        <v>36892</v>
      </c>
      <c r="M39" s="1">
        <v>37073</v>
      </c>
      <c r="N39" s="29">
        <f t="shared" si="5"/>
        <v>6</v>
      </c>
      <c r="O39" s="31">
        <f t="shared" si="0"/>
        <v>45</v>
      </c>
    </row>
    <row r="40" spans="1:15" ht="12.75">
      <c r="A40" s="1">
        <v>35825</v>
      </c>
      <c r="B40" s="1">
        <v>36923</v>
      </c>
      <c r="C40" t="s">
        <v>192</v>
      </c>
      <c r="D40" t="s">
        <v>559</v>
      </c>
      <c r="E40" t="s">
        <v>169</v>
      </c>
      <c r="F40" t="s">
        <v>237</v>
      </c>
      <c r="G40" t="s">
        <v>238</v>
      </c>
      <c r="H40" s="1">
        <f t="shared" si="1"/>
        <v>36708</v>
      </c>
      <c r="I40" s="1">
        <v>36708</v>
      </c>
      <c r="J40" s="29">
        <f t="shared" si="2"/>
        <v>0</v>
      </c>
      <c r="K40" s="31">
        <f t="shared" si="3"/>
        <v>0</v>
      </c>
      <c r="L40" s="1">
        <f t="shared" si="4"/>
        <v>36923</v>
      </c>
      <c r="M40" s="1">
        <v>37073</v>
      </c>
      <c r="N40" s="29">
        <f t="shared" si="5"/>
        <v>5</v>
      </c>
      <c r="O40" s="31">
        <f t="shared" si="0"/>
        <v>37.5</v>
      </c>
    </row>
    <row r="41" spans="1:15" ht="12.75">
      <c r="A41" s="1">
        <v>36647</v>
      </c>
      <c r="B41" s="1">
        <v>37012</v>
      </c>
      <c r="C41" t="s">
        <v>192</v>
      </c>
      <c r="D41" t="s">
        <v>561</v>
      </c>
      <c r="E41" t="s">
        <v>533</v>
      </c>
      <c r="F41" t="s">
        <v>167</v>
      </c>
      <c r="G41" t="s">
        <v>534</v>
      </c>
      <c r="H41" s="1">
        <f t="shared" si="1"/>
        <v>36708</v>
      </c>
      <c r="I41" s="1">
        <v>36708</v>
      </c>
      <c r="J41" s="29">
        <f t="shared" si="2"/>
        <v>0</v>
      </c>
      <c r="K41" s="31">
        <f t="shared" si="3"/>
        <v>0</v>
      </c>
      <c r="L41" s="1">
        <f t="shared" si="4"/>
        <v>37012</v>
      </c>
      <c r="M41" s="1">
        <v>37073</v>
      </c>
      <c r="N41" s="29">
        <f t="shared" si="5"/>
        <v>2</v>
      </c>
      <c r="O41" s="31">
        <f t="shared" si="0"/>
        <v>15</v>
      </c>
    </row>
    <row r="42" spans="1:15" ht="12.75">
      <c r="A42" s="1">
        <v>35669</v>
      </c>
      <c r="B42" s="1">
        <v>37012</v>
      </c>
      <c r="C42" t="s">
        <v>192</v>
      </c>
      <c r="D42" t="s">
        <v>560</v>
      </c>
      <c r="E42" t="s">
        <v>166</v>
      </c>
      <c r="F42" t="s">
        <v>167</v>
      </c>
      <c r="G42" t="s">
        <v>168</v>
      </c>
      <c r="H42" s="1">
        <f t="shared" si="1"/>
        <v>36708</v>
      </c>
      <c r="I42" s="1">
        <v>36708</v>
      </c>
      <c r="J42" s="29">
        <f t="shared" si="2"/>
        <v>0</v>
      </c>
      <c r="K42" s="31">
        <f t="shared" si="3"/>
        <v>0</v>
      </c>
      <c r="L42" s="1">
        <f t="shared" si="4"/>
        <v>37012</v>
      </c>
      <c r="M42" s="1">
        <v>37073</v>
      </c>
      <c r="N42" s="29">
        <f t="shared" si="5"/>
        <v>2</v>
      </c>
      <c r="O42" s="31">
        <f t="shared" si="0"/>
        <v>15</v>
      </c>
    </row>
    <row r="43" spans="1:15" ht="12.75">
      <c r="A43" s="1">
        <v>35704</v>
      </c>
      <c r="B43" s="1">
        <v>36069</v>
      </c>
      <c r="C43" t="s">
        <v>162</v>
      </c>
      <c r="D43" t="s">
        <v>562</v>
      </c>
      <c r="E43" t="s">
        <v>268</v>
      </c>
      <c r="F43" t="s">
        <v>269</v>
      </c>
      <c r="G43" t="s">
        <v>270</v>
      </c>
      <c r="H43" s="1">
        <f t="shared" si="1"/>
        <v>36069</v>
      </c>
      <c r="I43" s="1">
        <v>36708</v>
      </c>
      <c r="J43" s="29">
        <f t="shared" si="2"/>
        <v>21</v>
      </c>
      <c r="K43" s="31">
        <f t="shared" si="3"/>
        <v>0</v>
      </c>
      <c r="L43" s="1">
        <f t="shared" si="4"/>
        <v>36708</v>
      </c>
      <c r="M43" s="1">
        <v>37073</v>
      </c>
      <c r="N43" s="29">
        <f t="shared" si="5"/>
        <v>12</v>
      </c>
      <c r="O43" s="31">
        <f t="shared" si="0"/>
        <v>0</v>
      </c>
    </row>
    <row r="44" spans="1:15" ht="12.75">
      <c r="A44" s="1">
        <v>36312</v>
      </c>
      <c r="B44" s="1">
        <v>36678</v>
      </c>
      <c r="C44" t="s">
        <v>162</v>
      </c>
      <c r="D44" t="s">
        <v>551</v>
      </c>
      <c r="E44" t="s">
        <v>508</v>
      </c>
      <c r="F44" t="s">
        <v>506</v>
      </c>
      <c r="G44" t="s">
        <v>509</v>
      </c>
      <c r="H44" s="1">
        <f t="shared" si="1"/>
        <v>36678</v>
      </c>
      <c r="I44" s="1">
        <v>36708</v>
      </c>
      <c r="J44" s="29">
        <f t="shared" si="2"/>
        <v>1</v>
      </c>
      <c r="K44" s="31">
        <f t="shared" si="3"/>
        <v>0</v>
      </c>
      <c r="L44" s="1">
        <f t="shared" si="4"/>
        <v>36708</v>
      </c>
      <c r="M44" s="1">
        <v>37073</v>
      </c>
      <c r="N44" s="29">
        <f t="shared" si="5"/>
        <v>12</v>
      </c>
      <c r="O44" s="31">
        <f t="shared" si="0"/>
        <v>0</v>
      </c>
    </row>
    <row r="45" spans="1:15" ht="12.75">
      <c r="A45" s="1">
        <v>36342</v>
      </c>
      <c r="B45" s="1">
        <v>36708</v>
      </c>
      <c r="C45" t="s">
        <v>162</v>
      </c>
      <c r="D45" t="s">
        <v>556</v>
      </c>
      <c r="E45" t="s">
        <v>518</v>
      </c>
      <c r="F45" t="s">
        <v>519</v>
      </c>
      <c r="G45" t="s">
        <v>520</v>
      </c>
      <c r="H45" s="1">
        <f t="shared" si="1"/>
        <v>36708</v>
      </c>
      <c r="I45" s="1">
        <v>36708</v>
      </c>
      <c r="J45" s="29">
        <f t="shared" si="2"/>
        <v>0</v>
      </c>
      <c r="K45" s="31">
        <f t="shared" si="3"/>
        <v>0</v>
      </c>
      <c r="L45" s="1">
        <f t="shared" si="4"/>
        <v>36708</v>
      </c>
      <c r="M45" s="1">
        <v>37073</v>
      </c>
      <c r="N45" s="29">
        <f t="shared" si="5"/>
        <v>12</v>
      </c>
      <c r="O45" s="31">
        <f t="shared" si="0"/>
        <v>0</v>
      </c>
    </row>
    <row r="46" spans="3:15" ht="12.75">
      <c r="C46" t="s">
        <v>162</v>
      </c>
      <c r="D46" t="s">
        <v>573</v>
      </c>
      <c r="E46" t="s">
        <v>284</v>
      </c>
      <c r="F46" t="s">
        <v>261</v>
      </c>
      <c r="G46" t="s">
        <v>285</v>
      </c>
      <c r="H46" s="1">
        <f t="shared" si="1"/>
        <v>36708</v>
      </c>
      <c r="I46" s="1">
        <v>36708</v>
      </c>
      <c r="J46" s="29">
        <f t="shared" si="2"/>
        <v>0</v>
      </c>
      <c r="K46" s="31">
        <f t="shared" si="3"/>
        <v>0</v>
      </c>
      <c r="L46" s="1">
        <f t="shared" si="4"/>
        <v>36708</v>
      </c>
      <c r="M46" s="1">
        <v>37073</v>
      </c>
      <c r="N46" s="29">
        <f t="shared" si="5"/>
        <v>12</v>
      </c>
      <c r="O46" s="31">
        <f t="shared" si="0"/>
        <v>0</v>
      </c>
    </row>
    <row r="47" spans="3:15" ht="12.75">
      <c r="C47" t="s">
        <v>162</v>
      </c>
      <c r="D47" t="s">
        <v>563</v>
      </c>
      <c r="E47" t="s">
        <v>516</v>
      </c>
      <c r="F47" t="s">
        <v>211</v>
      </c>
      <c r="G47" t="s">
        <v>517</v>
      </c>
      <c r="H47" s="1">
        <f t="shared" si="1"/>
        <v>36708</v>
      </c>
      <c r="I47" s="1">
        <v>36708</v>
      </c>
      <c r="J47" s="29">
        <f t="shared" si="2"/>
        <v>0</v>
      </c>
      <c r="K47" s="31">
        <f t="shared" si="3"/>
        <v>0</v>
      </c>
      <c r="L47" s="1">
        <f t="shared" si="4"/>
        <v>36708</v>
      </c>
      <c r="M47" s="1">
        <v>37073</v>
      </c>
      <c r="N47" s="29">
        <f t="shared" si="5"/>
        <v>12</v>
      </c>
      <c r="O47" s="31">
        <f t="shared" si="0"/>
        <v>0</v>
      </c>
    </row>
    <row r="48" spans="3:15" ht="12.75">
      <c r="C48" t="s">
        <v>162</v>
      </c>
      <c r="D48" t="s">
        <v>570</v>
      </c>
      <c r="E48" t="s">
        <v>271</v>
      </c>
      <c r="F48" t="s">
        <v>231</v>
      </c>
      <c r="G48" t="s">
        <v>272</v>
      </c>
      <c r="H48" s="1">
        <f t="shared" si="1"/>
        <v>36708</v>
      </c>
      <c r="I48" s="1">
        <v>36708</v>
      </c>
      <c r="J48" s="29">
        <f t="shared" si="2"/>
        <v>0</v>
      </c>
      <c r="K48" s="31">
        <f t="shared" si="3"/>
        <v>0</v>
      </c>
      <c r="L48" s="1">
        <f t="shared" si="4"/>
        <v>36708</v>
      </c>
      <c r="M48" s="1">
        <v>37073</v>
      </c>
      <c r="N48" s="29">
        <f t="shared" si="5"/>
        <v>12</v>
      </c>
      <c r="O48" s="31">
        <f t="shared" si="0"/>
        <v>0</v>
      </c>
    </row>
    <row r="49" spans="3:15" ht="12.75">
      <c r="C49" t="s">
        <v>162</v>
      </c>
      <c r="D49" t="s">
        <v>567</v>
      </c>
      <c r="E49" t="s">
        <v>273</v>
      </c>
      <c r="F49" t="s">
        <v>274</v>
      </c>
      <c r="G49" t="s">
        <v>275</v>
      </c>
      <c r="H49" s="1">
        <f t="shared" si="1"/>
        <v>36708</v>
      </c>
      <c r="I49" s="1">
        <v>36708</v>
      </c>
      <c r="J49" s="29">
        <f t="shared" si="2"/>
        <v>0</v>
      </c>
      <c r="K49" s="31">
        <f t="shared" si="3"/>
        <v>0</v>
      </c>
      <c r="L49" s="1">
        <f t="shared" si="4"/>
        <v>36708</v>
      </c>
      <c r="M49" s="1">
        <v>37073</v>
      </c>
      <c r="N49" s="29">
        <f t="shared" si="5"/>
        <v>12</v>
      </c>
      <c r="O49" s="31">
        <f t="shared" si="0"/>
        <v>0</v>
      </c>
    </row>
    <row r="50" spans="3:15" ht="12.75">
      <c r="C50" t="s">
        <v>162</v>
      </c>
      <c r="D50" t="s">
        <v>564</v>
      </c>
      <c r="E50" t="s">
        <v>276</v>
      </c>
      <c r="F50" t="s">
        <v>211</v>
      </c>
      <c r="G50" t="s">
        <v>277</v>
      </c>
      <c r="H50" s="1">
        <f t="shared" si="1"/>
        <v>36708</v>
      </c>
      <c r="I50" s="1">
        <v>36708</v>
      </c>
      <c r="J50" s="29">
        <f t="shared" si="2"/>
        <v>0</v>
      </c>
      <c r="K50" s="31">
        <f t="shared" si="3"/>
        <v>0</v>
      </c>
      <c r="L50" s="1">
        <f t="shared" si="4"/>
        <v>36708</v>
      </c>
      <c r="M50" s="1">
        <v>37073</v>
      </c>
      <c r="N50" s="29">
        <f t="shared" si="5"/>
        <v>12</v>
      </c>
      <c r="O50" s="31">
        <f t="shared" si="0"/>
        <v>0</v>
      </c>
    </row>
    <row r="51" spans="3:15" ht="12.75">
      <c r="C51" t="s">
        <v>162</v>
      </c>
      <c r="D51" t="s">
        <v>571</v>
      </c>
      <c r="E51" t="s">
        <v>522</v>
      </c>
      <c r="F51" t="s">
        <v>244</v>
      </c>
      <c r="G51" t="s">
        <v>521</v>
      </c>
      <c r="H51" s="1">
        <f t="shared" si="1"/>
        <v>36708</v>
      </c>
      <c r="I51" s="1">
        <v>36708</v>
      </c>
      <c r="J51" s="29">
        <f t="shared" si="2"/>
        <v>0</v>
      </c>
      <c r="K51" s="31">
        <f t="shared" si="3"/>
        <v>0</v>
      </c>
      <c r="L51" s="1">
        <f t="shared" si="4"/>
        <v>36708</v>
      </c>
      <c r="M51" s="1">
        <v>37073</v>
      </c>
      <c r="N51" s="29">
        <f t="shared" si="5"/>
        <v>12</v>
      </c>
      <c r="O51" s="31">
        <f t="shared" si="0"/>
        <v>0</v>
      </c>
    </row>
    <row r="52" spans="3:15" ht="12.75">
      <c r="C52" t="s">
        <v>162</v>
      </c>
      <c r="D52" t="s">
        <v>566</v>
      </c>
      <c r="E52" t="s">
        <v>523</v>
      </c>
      <c r="F52" t="s">
        <v>524</v>
      </c>
      <c r="G52" t="s">
        <v>525</v>
      </c>
      <c r="H52" s="1">
        <f t="shared" si="1"/>
        <v>36708</v>
      </c>
      <c r="I52" s="1">
        <v>36708</v>
      </c>
      <c r="J52" s="29">
        <f t="shared" si="2"/>
        <v>0</v>
      </c>
      <c r="K52" s="31">
        <f t="shared" si="3"/>
        <v>0</v>
      </c>
      <c r="L52" s="1">
        <f t="shared" si="4"/>
        <v>36708</v>
      </c>
      <c r="M52" s="1">
        <v>37073</v>
      </c>
      <c r="N52" s="29">
        <f t="shared" si="5"/>
        <v>12</v>
      </c>
      <c r="O52" s="31">
        <f t="shared" si="0"/>
        <v>0</v>
      </c>
    </row>
    <row r="53" spans="3:15" ht="12.75">
      <c r="C53" t="s">
        <v>162</v>
      </c>
      <c r="D53" t="s">
        <v>568</v>
      </c>
      <c r="E53" t="s">
        <v>278</v>
      </c>
      <c r="F53" t="s">
        <v>274</v>
      </c>
      <c r="G53" t="s">
        <v>279</v>
      </c>
      <c r="H53" s="1">
        <f t="shared" si="1"/>
        <v>36708</v>
      </c>
      <c r="I53" s="1">
        <v>36708</v>
      </c>
      <c r="J53" s="29">
        <f t="shared" si="2"/>
        <v>0</v>
      </c>
      <c r="K53" s="31">
        <f t="shared" si="3"/>
        <v>0</v>
      </c>
      <c r="L53" s="1">
        <f t="shared" si="4"/>
        <v>36708</v>
      </c>
      <c r="M53" s="1">
        <v>37073</v>
      </c>
      <c r="N53" s="29">
        <f t="shared" si="5"/>
        <v>12</v>
      </c>
      <c r="O53" s="31">
        <f t="shared" si="0"/>
        <v>0</v>
      </c>
    </row>
    <row r="54" spans="3:15" ht="12.75">
      <c r="C54" t="s">
        <v>162</v>
      </c>
      <c r="D54" t="s">
        <v>575</v>
      </c>
      <c r="E54" t="s">
        <v>510</v>
      </c>
      <c r="G54" t="s">
        <v>504</v>
      </c>
      <c r="H54" s="1">
        <f t="shared" si="1"/>
        <v>36708</v>
      </c>
      <c r="I54" s="1">
        <v>36708</v>
      </c>
      <c r="J54" s="29">
        <f t="shared" si="2"/>
        <v>0</v>
      </c>
      <c r="K54" s="31">
        <f t="shared" si="3"/>
        <v>0</v>
      </c>
      <c r="L54" s="1">
        <f t="shared" si="4"/>
        <v>36708</v>
      </c>
      <c r="M54" s="1">
        <v>37073</v>
      </c>
      <c r="N54" s="29">
        <f t="shared" si="5"/>
        <v>12</v>
      </c>
      <c r="O54" s="31">
        <f t="shared" si="0"/>
        <v>0</v>
      </c>
    </row>
    <row r="55" spans="3:15" ht="12.75">
      <c r="C55" t="s">
        <v>162</v>
      </c>
      <c r="D55" t="s">
        <v>572</v>
      </c>
      <c r="E55" t="s">
        <v>268</v>
      </c>
      <c r="F55" t="s">
        <v>280</v>
      </c>
      <c r="G55" t="s">
        <v>281</v>
      </c>
      <c r="H55" s="1">
        <f t="shared" si="1"/>
        <v>36708</v>
      </c>
      <c r="I55" s="1">
        <v>36708</v>
      </c>
      <c r="J55" s="29">
        <f t="shared" si="2"/>
        <v>0</v>
      </c>
      <c r="K55" s="31">
        <f t="shared" si="3"/>
        <v>0</v>
      </c>
      <c r="L55" s="1">
        <f t="shared" si="4"/>
        <v>36708</v>
      </c>
      <c r="M55" s="1">
        <v>37073</v>
      </c>
      <c r="N55" s="29">
        <f t="shared" si="5"/>
        <v>12</v>
      </c>
      <c r="O55" s="31">
        <f t="shared" si="0"/>
        <v>0</v>
      </c>
    </row>
    <row r="56" spans="3:15" ht="12.75">
      <c r="C56" t="s">
        <v>162</v>
      </c>
      <c r="D56" t="s">
        <v>569</v>
      </c>
      <c r="E56" t="s">
        <v>282</v>
      </c>
      <c r="F56" t="s">
        <v>240</v>
      </c>
      <c r="G56" t="s">
        <v>283</v>
      </c>
      <c r="H56" s="1">
        <f t="shared" si="1"/>
        <v>36708</v>
      </c>
      <c r="I56" s="1">
        <v>36708</v>
      </c>
      <c r="J56" s="29">
        <f t="shared" si="2"/>
        <v>0</v>
      </c>
      <c r="K56" s="31">
        <f t="shared" si="3"/>
        <v>0</v>
      </c>
      <c r="L56" s="1">
        <f t="shared" si="4"/>
        <v>36708</v>
      </c>
      <c r="M56" s="1">
        <v>37073</v>
      </c>
      <c r="N56" s="29">
        <f t="shared" si="5"/>
        <v>12</v>
      </c>
      <c r="O56" s="31">
        <f t="shared" si="0"/>
        <v>0</v>
      </c>
    </row>
    <row r="57" spans="3:15" ht="12.75">
      <c r="C57" t="s">
        <v>162</v>
      </c>
      <c r="D57" t="s">
        <v>565</v>
      </c>
      <c r="E57" t="s">
        <v>286</v>
      </c>
      <c r="F57" t="s">
        <v>287</v>
      </c>
      <c r="G57" t="s">
        <v>288</v>
      </c>
      <c r="H57" s="1">
        <f t="shared" si="1"/>
        <v>36708</v>
      </c>
      <c r="I57" s="1">
        <v>36708</v>
      </c>
      <c r="J57" s="29">
        <f t="shared" si="2"/>
        <v>0</v>
      </c>
      <c r="K57" s="31">
        <f t="shared" si="3"/>
        <v>0</v>
      </c>
      <c r="L57" s="1">
        <f t="shared" si="4"/>
        <v>36708</v>
      </c>
      <c r="M57" s="1">
        <v>37073</v>
      </c>
      <c r="N57" s="29">
        <f t="shared" si="5"/>
        <v>12</v>
      </c>
      <c r="O57" s="31">
        <f t="shared" si="0"/>
        <v>0</v>
      </c>
    </row>
    <row r="58" spans="3:15" ht="12.75">
      <c r="C58" t="s">
        <v>289</v>
      </c>
      <c r="D58" t="s">
        <v>577</v>
      </c>
      <c r="E58" t="s">
        <v>290</v>
      </c>
      <c r="F58" t="s">
        <v>291</v>
      </c>
      <c r="G58" t="s">
        <v>292</v>
      </c>
      <c r="H58" s="1">
        <f t="shared" si="1"/>
        <v>36708</v>
      </c>
      <c r="I58" s="1">
        <v>36708</v>
      </c>
      <c r="J58" s="29">
        <f t="shared" si="2"/>
        <v>0</v>
      </c>
      <c r="K58" s="31">
        <f t="shared" si="3"/>
        <v>0</v>
      </c>
      <c r="L58" s="1">
        <f t="shared" si="4"/>
        <v>36708</v>
      </c>
      <c r="M58" s="1">
        <v>37073</v>
      </c>
      <c r="N58" s="29">
        <f t="shared" si="5"/>
        <v>12</v>
      </c>
      <c r="O58" s="31">
        <f t="shared" si="0"/>
        <v>0</v>
      </c>
    </row>
    <row r="59" spans="3:15" ht="12.75">
      <c r="C59" t="s">
        <v>289</v>
      </c>
      <c r="D59" t="s">
        <v>608</v>
      </c>
      <c r="E59" t="s">
        <v>293</v>
      </c>
      <c r="F59" t="s">
        <v>294</v>
      </c>
      <c r="G59" t="s">
        <v>295</v>
      </c>
      <c r="H59" s="1">
        <f t="shared" si="1"/>
        <v>36708</v>
      </c>
      <c r="I59" s="1">
        <v>36708</v>
      </c>
      <c r="J59" s="29">
        <f t="shared" si="2"/>
        <v>0</v>
      </c>
      <c r="K59" s="31">
        <f t="shared" si="3"/>
        <v>0</v>
      </c>
      <c r="L59" s="1">
        <f t="shared" si="4"/>
        <v>36708</v>
      </c>
      <c r="M59" s="1">
        <v>37073</v>
      </c>
      <c r="N59" s="29">
        <f t="shared" si="5"/>
        <v>12</v>
      </c>
      <c r="O59" s="31">
        <f t="shared" si="0"/>
        <v>0</v>
      </c>
    </row>
    <row r="60" spans="3:15" ht="12.75">
      <c r="C60" t="s">
        <v>289</v>
      </c>
      <c r="D60" t="s">
        <v>576</v>
      </c>
      <c r="E60" t="s">
        <v>241</v>
      </c>
      <c r="F60" t="s">
        <v>296</v>
      </c>
      <c r="G60" t="s">
        <v>297</v>
      </c>
      <c r="H60" s="1">
        <f t="shared" si="1"/>
        <v>36708</v>
      </c>
      <c r="I60" s="1">
        <v>36708</v>
      </c>
      <c r="J60" s="29">
        <f t="shared" si="2"/>
        <v>0</v>
      </c>
      <c r="K60" s="31">
        <f t="shared" si="3"/>
        <v>0</v>
      </c>
      <c r="L60" s="1">
        <f t="shared" si="4"/>
        <v>36708</v>
      </c>
      <c r="M60" s="1">
        <v>37073</v>
      </c>
      <c r="N60" s="29">
        <f t="shared" si="5"/>
        <v>12</v>
      </c>
      <c r="O60" s="31">
        <f t="shared" si="0"/>
        <v>0</v>
      </c>
    </row>
    <row r="61" spans="1:15" ht="12.75">
      <c r="A61" s="1">
        <v>35242</v>
      </c>
      <c r="B61" s="1">
        <v>35607</v>
      </c>
      <c r="C61" t="s">
        <v>300</v>
      </c>
      <c r="D61" t="s">
        <v>578</v>
      </c>
      <c r="E61" t="s">
        <v>230</v>
      </c>
      <c r="F61" t="s">
        <v>301</v>
      </c>
      <c r="G61" t="s">
        <v>302</v>
      </c>
      <c r="H61" s="1">
        <f t="shared" si="1"/>
        <v>35607</v>
      </c>
      <c r="I61" s="1">
        <v>36708</v>
      </c>
      <c r="J61" s="29">
        <f t="shared" si="2"/>
        <v>36</v>
      </c>
      <c r="K61" s="31">
        <f t="shared" si="3"/>
        <v>0</v>
      </c>
      <c r="L61" s="1">
        <f t="shared" si="4"/>
        <v>36708</v>
      </c>
      <c r="M61" s="1">
        <v>37073</v>
      </c>
      <c r="N61" s="29">
        <f t="shared" si="5"/>
        <v>12</v>
      </c>
      <c r="O61" s="31">
        <f t="shared" si="0"/>
        <v>0</v>
      </c>
    </row>
    <row r="62" spans="1:15" ht="12.75">
      <c r="A62" s="1">
        <v>35377</v>
      </c>
      <c r="B62" s="1">
        <v>35742</v>
      </c>
      <c r="C62" t="s">
        <v>300</v>
      </c>
      <c r="D62" t="s">
        <v>579</v>
      </c>
      <c r="E62" t="s">
        <v>303</v>
      </c>
      <c r="F62" t="s">
        <v>304</v>
      </c>
      <c r="G62" t="s">
        <v>305</v>
      </c>
      <c r="H62" s="1">
        <f t="shared" si="1"/>
        <v>35742</v>
      </c>
      <c r="I62" s="1">
        <v>36708</v>
      </c>
      <c r="J62" s="29">
        <f t="shared" si="2"/>
        <v>32</v>
      </c>
      <c r="K62" s="31">
        <f t="shared" si="3"/>
        <v>0</v>
      </c>
      <c r="L62" s="1">
        <f t="shared" si="4"/>
        <v>36708</v>
      </c>
      <c r="M62" s="1">
        <v>37073</v>
      </c>
      <c r="N62" s="29">
        <f t="shared" si="5"/>
        <v>12</v>
      </c>
      <c r="O62" s="31">
        <f t="shared" si="0"/>
        <v>0</v>
      </c>
    </row>
    <row r="63" spans="1:15" ht="12.75">
      <c r="A63" s="1">
        <v>35441</v>
      </c>
      <c r="B63" s="1">
        <v>35806</v>
      </c>
      <c r="C63" t="s">
        <v>300</v>
      </c>
      <c r="D63" t="s">
        <v>606</v>
      </c>
      <c r="E63" t="s">
        <v>197</v>
      </c>
      <c r="F63" t="s">
        <v>198</v>
      </c>
      <c r="G63" t="s">
        <v>607</v>
      </c>
      <c r="H63" s="1">
        <f t="shared" si="1"/>
        <v>35806</v>
      </c>
      <c r="I63" s="1">
        <v>36708</v>
      </c>
      <c r="J63" s="29">
        <f t="shared" si="2"/>
        <v>30</v>
      </c>
      <c r="K63" s="31">
        <f t="shared" si="3"/>
        <v>0</v>
      </c>
      <c r="L63" s="1">
        <f t="shared" si="4"/>
        <v>36708</v>
      </c>
      <c r="M63" s="1">
        <v>37073</v>
      </c>
      <c r="N63" s="29">
        <f t="shared" si="5"/>
        <v>12</v>
      </c>
      <c r="O63" s="31">
        <f t="shared" si="0"/>
        <v>0</v>
      </c>
    </row>
    <row r="64" spans="1:15" ht="12.75">
      <c r="A64" s="1">
        <v>35462</v>
      </c>
      <c r="B64" s="1">
        <v>35827</v>
      </c>
      <c r="C64" t="s">
        <v>300</v>
      </c>
      <c r="D64" t="s">
        <v>580</v>
      </c>
      <c r="E64" t="s">
        <v>323</v>
      </c>
      <c r="F64" t="s">
        <v>324</v>
      </c>
      <c r="G64" t="s">
        <v>325</v>
      </c>
      <c r="H64" s="1">
        <f t="shared" si="1"/>
        <v>35827</v>
      </c>
      <c r="I64" s="1">
        <v>36708</v>
      </c>
      <c r="J64" s="29">
        <f t="shared" si="2"/>
        <v>29</v>
      </c>
      <c r="K64" s="31">
        <f t="shared" si="3"/>
        <v>0</v>
      </c>
      <c r="L64" s="1">
        <f t="shared" si="4"/>
        <v>36708</v>
      </c>
      <c r="M64" s="1">
        <v>37073</v>
      </c>
      <c r="N64" s="29">
        <f t="shared" si="5"/>
        <v>12</v>
      </c>
      <c r="O64" s="31">
        <f t="shared" si="0"/>
        <v>0</v>
      </c>
    </row>
    <row r="65" spans="1:15" ht="12.75">
      <c r="A65" s="1">
        <v>35558</v>
      </c>
      <c r="B65" s="1">
        <v>35923</v>
      </c>
      <c r="C65" t="s">
        <v>300</v>
      </c>
      <c r="D65" t="s">
        <v>581</v>
      </c>
      <c r="E65" t="s">
        <v>213</v>
      </c>
      <c r="F65" t="s">
        <v>306</v>
      </c>
      <c r="G65" t="s">
        <v>307</v>
      </c>
      <c r="H65" s="1">
        <f t="shared" si="1"/>
        <v>35923</v>
      </c>
      <c r="I65" s="1">
        <v>36708</v>
      </c>
      <c r="J65" s="29">
        <f t="shared" si="2"/>
        <v>26</v>
      </c>
      <c r="K65" s="31">
        <f t="shared" si="3"/>
        <v>0</v>
      </c>
      <c r="L65" s="1">
        <f t="shared" si="4"/>
        <v>36708</v>
      </c>
      <c r="M65" s="1">
        <v>37073</v>
      </c>
      <c r="N65" s="29">
        <f t="shared" si="5"/>
        <v>12</v>
      </c>
      <c r="O65" s="31">
        <f t="shared" si="0"/>
        <v>0</v>
      </c>
    </row>
    <row r="66" spans="1:15" ht="12.75">
      <c r="A66" s="1">
        <v>35603</v>
      </c>
      <c r="B66" s="1">
        <v>35968</v>
      </c>
      <c r="C66" t="s">
        <v>300</v>
      </c>
      <c r="D66" t="s">
        <v>582</v>
      </c>
      <c r="E66" t="s">
        <v>308</v>
      </c>
      <c r="F66" t="s">
        <v>225</v>
      </c>
      <c r="G66" t="s">
        <v>309</v>
      </c>
      <c r="H66" s="1">
        <f t="shared" si="1"/>
        <v>35968</v>
      </c>
      <c r="I66" s="1">
        <v>36708</v>
      </c>
      <c r="J66" s="29">
        <f t="shared" si="2"/>
        <v>24</v>
      </c>
      <c r="K66" s="31">
        <f t="shared" si="3"/>
        <v>0</v>
      </c>
      <c r="L66" s="1">
        <f t="shared" si="4"/>
        <v>36708</v>
      </c>
      <c r="M66" s="1">
        <v>37073</v>
      </c>
      <c r="N66" s="29">
        <f t="shared" si="5"/>
        <v>12</v>
      </c>
      <c r="O66" s="31">
        <f t="shared" si="0"/>
        <v>0</v>
      </c>
    </row>
    <row r="67" spans="1:15" ht="12.75">
      <c r="A67" s="1">
        <v>35796</v>
      </c>
      <c r="B67" s="1">
        <v>36161</v>
      </c>
      <c r="C67" t="s">
        <v>300</v>
      </c>
      <c r="D67" t="s">
        <v>583</v>
      </c>
      <c r="E67" t="s">
        <v>326</v>
      </c>
      <c r="F67" t="s">
        <v>327</v>
      </c>
      <c r="G67" t="s">
        <v>328</v>
      </c>
      <c r="H67" s="1">
        <f t="shared" si="1"/>
        <v>36161</v>
      </c>
      <c r="I67" s="1">
        <v>36708</v>
      </c>
      <c r="J67" s="29">
        <f t="shared" si="2"/>
        <v>18</v>
      </c>
      <c r="K67" s="31">
        <f t="shared" si="3"/>
        <v>0</v>
      </c>
      <c r="L67" s="1">
        <f t="shared" si="4"/>
        <v>36708</v>
      </c>
      <c r="M67" s="1">
        <v>37073</v>
      </c>
      <c r="N67" s="29">
        <f t="shared" si="5"/>
        <v>12</v>
      </c>
      <c r="O67" s="31">
        <f aca="true" t="shared" si="6" ref="O67:O80">(C67="Active")*(N67&gt;0)*N67*7.5</f>
        <v>0</v>
      </c>
    </row>
    <row r="68" spans="2:15" ht="12.75">
      <c r="B68" s="1">
        <v>36708</v>
      </c>
      <c r="C68" t="s">
        <v>300</v>
      </c>
      <c r="D68" t="s">
        <v>539</v>
      </c>
      <c r="E68" t="s">
        <v>334</v>
      </c>
      <c r="F68" t="s">
        <v>335</v>
      </c>
      <c r="G68" t="s">
        <v>336</v>
      </c>
      <c r="H68" s="1">
        <f aca="true" t="shared" si="7" ref="H68:H80">MIN(B68,I68)</f>
        <v>36708</v>
      </c>
      <c r="I68" s="1">
        <v>36708</v>
      </c>
      <c r="J68" s="29">
        <f aca="true" t="shared" si="8" ref="J68:J80">ROUND((I68-H68)/(365.25/12),0)</f>
        <v>0</v>
      </c>
      <c r="K68" s="31">
        <f aca="true" t="shared" si="9" ref="K68:K80">(C68="Active")*(J68&gt;0)*J68*6.25</f>
        <v>0</v>
      </c>
      <c r="L68" s="1">
        <f aca="true" t="shared" si="10" ref="L68:L80">MAX(B68,I68)</f>
        <v>36708</v>
      </c>
      <c r="M68" s="1">
        <v>37073</v>
      </c>
      <c r="N68" s="29">
        <f aca="true" t="shared" si="11" ref="N68:N80">ROUND((M68-L68)/(365.25/12),0)</f>
        <v>12</v>
      </c>
      <c r="O68" s="31">
        <f t="shared" si="6"/>
        <v>0</v>
      </c>
    </row>
    <row r="69" spans="3:15" ht="12.75">
      <c r="C69" t="s">
        <v>300</v>
      </c>
      <c r="D69" t="s">
        <v>592</v>
      </c>
      <c r="E69" t="s">
        <v>169</v>
      </c>
      <c r="F69" t="s">
        <v>310</v>
      </c>
      <c r="G69" t="s">
        <v>311</v>
      </c>
      <c r="H69" s="1">
        <f t="shared" si="7"/>
        <v>36708</v>
      </c>
      <c r="I69" s="1">
        <v>36708</v>
      </c>
      <c r="J69" s="29">
        <f t="shared" si="8"/>
        <v>0</v>
      </c>
      <c r="K69" s="31">
        <f t="shared" si="9"/>
        <v>0</v>
      </c>
      <c r="L69" s="1">
        <f t="shared" si="10"/>
        <v>36708</v>
      </c>
      <c r="M69" s="1">
        <v>37073</v>
      </c>
      <c r="N69" s="29">
        <f t="shared" si="11"/>
        <v>12</v>
      </c>
      <c r="O69" s="31">
        <f t="shared" si="6"/>
        <v>0</v>
      </c>
    </row>
    <row r="70" spans="3:15" ht="12.75">
      <c r="C70" t="s">
        <v>300</v>
      </c>
      <c r="D70" t="s">
        <v>586</v>
      </c>
      <c r="F70" t="s">
        <v>172</v>
      </c>
      <c r="G70" t="s">
        <v>173</v>
      </c>
      <c r="H70" s="1">
        <f t="shared" si="7"/>
        <v>36708</v>
      </c>
      <c r="I70" s="1">
        <v>36708</v>
      </c>
      <c r="J70" s="29">
        <f t="shared" si="8"/>
        <v>0</v>
      </c>
      <c r="K70" s="31">
        <f t="shared" si="9"/>
        <v>0</v>
      </c>
      <c r="L70" s="1">
        <f t="shared" si="10"/>
        <v>36708</v>
      </c>
      <c r="M70" s="1">
        <v>37073</v>
      </c>
      <c r="N70" s="29">
        <f t="shared" si="11"/>
        <v>12</v>
      </c>
      <c r="O70" s="31">
        <f t="shared" si="6"/>
        <v>0</v>
      </c>
    </row>
    <row r="71" spans="3:15" ht="12.75">
      <c r="C71" t="s">
        <v>300</v>
      </c>
      <c r="D71" t="s">
        <v>593</v>
      </c>
      <c r="E71" t="s">
        <v>312</v>
      </c>
      <c r="F71" t="s">
        <v>313</v>
      </c>
      <c r="G71" t="s">
        <v>314</v>
      </c>
      <c r="H71" s="1">
        <f t="shared" si="7"/>
        <v>36708</v>
      </c>
      <c r="I71" s="1">
        <v>36708</v>
      </c>
      <c r="J71" s="29">
        <f t="shared" si="8"/>
        <v>0</v>
      </c>
      <c r="K71" s="31">
        <f t="shared" si="9"/>
        <v>0</v>
      </c>
      <c r="L71" s="1">
        <f t="shared" si="10"/>
        <v>36708</v>
      </c>
      <c r="M71" s="1">
        <v>37073</v>
      </c>
      <c r="N71" s="29">
        <f t="shared" si="11"/>
        <v>12</v>
      </c>
      <c r="O71" s="31">
        <f t="shared" si="6"/>
        <v>0</v>
      </c>
    </row>
    <row r="72" spans="3:15" ht="12.75">
      <c r="C72" t="s">
        <v>300</v>
      </c>
      <c r="D72" t="s">
        <v>587</v>
      </c>
      <c r="E72" t="s">
        <v>329</v>
      </c>
      <c r="F72" t="s">
        <v>324</v>
      </c>
      <c r="G72" t="s">
        <v>330</v>
      </c>
      <c r="H72" s="1">
        <f t="shared" si="7"/>
        <v>36708</v>
      </c>
      <c r="I72" s="1">
        <v>36708</v>
      </c>
      <c r="J72" s="29">
        <f t="shared" si="8"/>
        <v>0</v>
      </c>
      <c r="K72" s="31">
        <f t="shared" si="9"/>
        <v>0</v>
      </c>
      <c r="L72" s="1">
        <f t="shared" si="10"/>
        <v>36708</v>
      </c>
      <c r="M72" s="1">
        <v>37073</v>
      </c>
      <c r="N72" s="29">
        <f t="shared" si="11"/>
        <v>12</v>
      </c>
      <c r="O72" s="31">
        <f t="shared" si="6"/>
        <v>0</v>
      </c>
    </row>
    <row r="73" spans="3:15" ht="12.75">
      <c r="C73" t="s">
        <v>300</v>
      </c>
      <c r="D73" t="s">
        <v>590</v>
      </c>
      <c r="E73" t="s">
        <v>177</v>
      </c>
      <c r="F73" t="s">
        <v>315</v>
      </c>
      <c r="G73" t="s">
        <v>316</v>
      </c>
      <c r="H73" s="1">
        <f t="shared" si="7"/>
        <v>36708</v>
      </c>
      <c r="I73" s="1">
        <v>36708</v>
      </c>
      <c r="J73" s="29">
        <f t="shared" si="8"/>
        <v>0</v>
      </c>
      <c r="K73" s="31">
        <f t="shared" si="9"/>
        <v>0</v>
      </c>
      <c r="L73" s="1">
        <f t="shared" si="10"/>
        <v>36708</v>
      </c>
      <c r="M73" s="1">
        <v>37073</v>
      </c>
      <c r="N73" s="29">
        <f t="shared" si="11"/>
        <v>12</v>
      </c>
      <c r="O73" s="31">
        <f t="shared" si="6"/>
        <v>0</v>
      </c>
    </row>
    <row r="74" spans="3:15" ht="12.75">
      <c r="C74" t="s">
        <v>300</v>
      </c>
      <c r="D74" t="s">
        <v>585</v>
      </c>
      <c r="E74" t="s">
        <v>331</v>
      </c>
      <c r="F74" t="s">
        <v>332</v>
      </c>
      <c r="G74" t="s">
        <v>333</v>
      </c>
      <c r="H74" s="1">
        <f t="shared" si="7"/>
        <v>36708</v>
      </c>
      <c r="I74" s="1">
        <v>36708</v>
      </c>
      <c r="J74" s="29">
        <f t="shared" si="8"/>
        <v>0</v>
      </c>
      <c r="K74" s="31">
        <f t="shared" si="9"/>
        <v>0</v>
      </c>
      <c r="L74" s="1">
        <f t="shared" si="10"/>
        <v>36708</v>
      </c>
      <c r="M74" s="1">
        <v>37073</v>
      </c>
      <c r="N74" s="29">
        <f t="shared" si="11"/>
        <v>12</v>
      </c>
      <c r="O74" s="31">
        <f t="shared" si="6"/>
        <v>0</v>
      </c>
    </row>
    <row r="75" spans="3:15" ht="12.75">
      <c r="C75" t="s">
        <v>300</v>
      </c>
      <c r="D75" t="s">
        <v>584</v>
      </c>
      <c r="E75" t="s">
        <v>163</v>
      </c>
      <c r="F75" t="s">
        <v>317</v>
      </c>
      <c r="G75" t="s">
        <v>318</v>
      </c>
      <c r="H75" s="1">
        <f t="shared" si="7"/>
        <v>36708</v>
      </c>
      <c r="I75" s="1">
        <v>36708</v>
      </c>
      <c r="J75" s="29">
        <f t="shared" si="8"/>
        <v>0</v>
      </c>
      <c r="K75" s="31">
        <f t="shared" si="9"/>
        <v>0</v>
      </c>
      <c r="L75" s="1">
        <f t="shared" si="10"/>
        <v>36708</v>
      </c>
      <c r="M75" s="1">
        <v>37073</v>
      </c>
      <c r="N75" s="29">
        <f t="shared" si="11"/>
        <v>12</v>
      </c>
      <c r="O75" s="31">
        <f t="shared" si="6"/>
        <v>0</v>
      </c>
    </row>
    <row r="76" spans="3:15" ht="12.75">
      <c r="C76" t="s">
        <v>300</v>
      </c>
      <c r="D76" t="s">
        <v>589</v>
      </c>
      <c r="E76" t="s">
        <v>180</v>
      </c>
      <c r="F76" t="s">
        <v>181</v>
      </c>
      <c r="G76" t="s">
        <v>182</v>
      </c>
      <c r="H76" s="1">
        <f t="shared" si="7"/>
        <v>36708</v>
      </c>
      <c r="I76" s="1">
        <v>36708</v>
      </c>
      <c r="J76" s="29">
        <f t="shared" si="8"/>
        <v>0</v>
      </c>
      <c r="K76" s="31">
        <f t="shared" si="9"/>
        <v>0</v>
      </c>
      <c r="L76" s="1">
        <f t="shared" si="10"/>
        <v>36708</v>
      </c>
      <c r="M76" s="1">
        <v>37073</v>
      </c>
      <c r="N76" s="29">
        <f t="shared" si="11"/>
        <v>12</v>
      </c>
      <c r="O76" s="31">
        <f t="shared" si="6"/>
        <v>0</v>
      </c>
    </row>
    <row r="77" spans="3:15" ht="12.75">
      <c r="C77" t="s">
        <v>300</v>
      </c>
      <c r="D77" t="s">
        <v>594</v>
      </c>
      <c r="G77" t="s">
        <v>486</v>
      </c>
      <c r="H77" s="1">
        <f t="shared" si="7"/>
        <v>36708</v>
      </c>
      <c r="I77" s="1">
        <v>36708</v>
      </c>
      <c r="J77" s="29">
        <f t="shared" si="8"/>
        <v>0</v>
      </c>
      <c r="K77" s="31">
        <f t="shared" si="9"/>
        <v>0</v>
      </c>
      <c r="L77" s="1">
        <f t="shared" si="10"/>
        <v>36708</v>
      </c>
      <c r="M77" s="1">
        <v>37073</v>
      </c>
      <c r="N77" s="29">
        <f t="shared" si="11"/>
        <v>12</v>
      </c>
      <c r="O77" s="31">
        <f t="shared" si="6"/>
        <v>0</v>
      </c>
    </row>
    <row r="78" spans="3:15" ht="12.75">
      <c r="C78" t="s">
        <v>300</v>
      </c>
      <c r="D78" t="s">
        <v>591</v>
      </c>
      <c r="E78" t="s">
        <v>163</v>
      </c>
      <c r="F78" t="s">
        <v>319</v>
      </c>
      <c r="G78" t="s">
        <v>320</v>
      </c>
      <c r="H78" s="1">
        <f t="shared" si="7"/>
        <v>36708</v>
      </c>
      <c r="I78" s="1">
        <v>36708</v>
      </c>
      <c r="J78" s="29">
        <f t="shared" si="8"/>
        <v>0</v>
      </c>
      <c r="K78" s="31">
        <f t="shared" si="9"/>
        <v>0</v>
      </c>
      <c r="L78" s="1">
        <f t="shared" si="10"/>
        <v>36708</v>
      </c>
      <c r="M78" s="1">
        <v>37073</v>
      </c>
      <c r="N78" s="29">
        <f t="shared" si="11"/>
        <v>12</v>
      </c>
      <c r="O78" s="31">
        <f t="shared" si="6"/>
        <v>0</v>
      </c>
    </row>
    <row r="79" spans="3:15" ht="12.75">
      <c r="C79" t="s">
        <v>300</v>
      </c>
      <c r="D79" t="s">
        <v>588</v>
      </c>
      <c r="E79" t="s">
        <v>321</v>
      </c>
      <c r="F79" t="s">
        <v>194</v>
      </c>
      <c r="G79" t="s">
        <v>322</v>
      </c>
      <c r="H79" s="1">
        <f t="shared" si="7"/>
        <v>36708</v>
      </c>
      <c r="I79" s="1">
        <v>36708</v>
      </c>
      <c r="J79" s="29">
        <f t="shared" si="8"/>
        <v>0</v>
      </c>
      <c r="K79" s="31">
        <f t="shared" si="9"/>
        <v>0</v>
      </c>
      <c r="L79" s="1">
        <f t="shared" si="10"/>
        <v>36708</v>
      </c>
      <c r="M79" s="1">
        <v>37073</v>
      </c>
      <c r="N79" s="29">
        <f t="shared" si="11"/>
        <v>12</v>
      </c>
      <c r="O79" s="31">
        <f t="shared" si="6"/>
        <v>0</v>
      </c>
    </row>
    <row r="80" spans="3:15" ht="12.75">
      <c r="C80" t="s">
        <v>300</v>
      </c>
      <c r="D80" t="s">
        <v>609</v>
      </c>
      <c r="E80" t="s">
        <v>290</v>
      </c>
      <c r="F80" t="s">
        <v>298</v>
      </c>
      <c r="G80" t="s">
        <v>299</v>
      </c>
      <c r="H80" s="1">
        <f t="shared" si="7"/>
        <v>36708</v>
      </c>
      <c r="I80" s="1">
        <v>36708</v>
      </c>
      <c r="J80" s="29">
        <f t="shared" si="8"/>
        <v>0</v>
      </c>
      <c r="K80" s="31">
        <f t="shared" si="9"/>
        <v>0</v>
      </c>
      <c r="L80" s="1">
        <f t="shared" si="10"/>
        <v>36708</v>
      </c>
      <c r="M80" s="1">
        <v>37073</v>
      </c>
      <c r="N80" s="29">
        <f t="shared" si="11"/>
        <v>12</v>
      </c>
      <c r="O80" s="31">
        <f t="shared" si="6"/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85"/>
  <sheetViews>
    <sheetView zoomScale="75" zoomScaleNormal="75" workbookViewId="0" topLeftCell="A267">
      <selection activeCell="C274" sqref="C274"/>
    </sheetView>
  </sheetViews>
  <sheetFormatPr defaultColWidth="9.7109375" defaultRowHeight="12.75"/>
  <cols>
    <col min="3" max="3" width="32.7109375" style="0" customWidth="1"/>
    <col min="4" max="4" width="10.7109375" style="30" customWidth="1"/>
    <col min="5" max="6" width="9.7109375" style="29" customWidth="1"/>
  </cols>
  <sheetData>
    <row r="1" spans="1:7" ht="12.75">
      <c r="A1" s="1" t="s">
        <v>54</v>
      </c>
      <c r="B1" t="s">
        <v>337</v>
      </c>
      <c r="C1" t="s">
        <v>338</v>
      </c>
      <c r="D1" s="30" t="s">
        <v>339</v>
      </c>
      <c r="E1" s="29" t="s">
        <v>340</v>
      </c>
      <c r="F1" s="29" t="s">
        <v>32</v>
      </c>
      <c r="G1" t="s">
        <v>341</v>
      </c>
    </row>
    <row r="2" spans="1:7" ht="12.75">
      <c r="A2" s="1">
        <v>35250</v>
      </c>
      <c r="B2" t="s">
        <v>342</v>
      </c>
      <c r="C2" t="s">
        <v>343</v>
      </c>
      <c r="D2" s="30">
        <v>50</v>
      </c>
      <c r="E2" s="1">
        <v>35339</v>
      </c>
      <c r="G2">
        <f aca="true" t="shared" si="0" ref="G2:G187">IF(A2&lt;=Close,D2,0)</f>
        <v>50</v>
      </c>
    </row>
    <row r="3" spans="1:7" ht="12.75">
      <c r="A3" s="1">
        <v>35324</v>
      </c>
      <c r="B3" t="s">
        <v>12</v>
      </c>
      <c r="C3" t="s">
        <v>344</v>
      </c>
      <c r="D3" s="30">
        <v>-5</v>
      </c>
      <c r="G3">
        <f t="shared" si="0"/>
        <v>-5</v>
      </c>
    </row>
    <row r="4" spans="1:7" ht="12.75">
      <c r="A4" s="1">
        <v>35339</v>
      </c>
      <c r="B4" t="s">
        <v>12</v>
      </c>
      <c r="C4" t="s">
        <v>346</v>
      </c>
      <c r="D4" s="30">
        <v>-0.07</v>
      </c>
      <c r="G4">
        <f t="shared" si="0"/>
        <v>-0.07</v>
      </c>
    </row>
    <row r="5" spans="1:7" ht="12.75">
      <c r="A5" s="1">
        <v>35339</v>
      </c>
      <c r="B5" t="s">
        <v>12</v>
      </c>
      <c r="C5" t="s">
        <v>345</v>
      </c>
      <c r="D5" s="30">
        <v>-0.3</v>
      </c>
      <c r="G5">
        <f t="shared" si="0"/>
        <v>-0.3</v>
      </c>
    </row>
    <row r="6" spans="1:7" ht="12.75">
      <c r="A6" s="1">
        <v>35359</v>
      </c>
      <c r="B6" t="s">
        <v>342</v>
      </c>
      <c r="C6" t="s">
        <v>347</v>
      </c>
      <c r="D6" s="30">
        <v>-60</v>
      </c>
      <c r="E6" s="29">
        <v>100001</v>
      </c>
      <c r="G6">
        <f t="shared" si="0"/>
        <v>-60</v>
      </c>
    </row>
    <row r="7" spans="1:7" ht="12.75">
      <c r="A7" s="1">
        <v>35362</v>
      </c>
      <c r="B7" t="s">
        <v>342</v>
      </c>
      <c r="C7" t="s">
        <v>348</v>
      </c>
      <c r="D7" s="30">
        <v>110</v>
      </c>
      <c r="E7" s="1">
        <v>35690</v>
      </c>
      <c r="G7">
        <f t="shared" si="0"/>
        <v>110</v>
      </c>
    </row>
    <row r="8" spans="1:7" ht="12.75">
      <c r="A8" s="1">
        <v>35364</v>
      </c>
      <c r="B8" t="s">
        <v>27</v>
      </c>
      <c r="C8" t="s">
        <v>350</v>
      </c>
      <c r="D8" s="30">
        <v>300</v>
      </c>
      <c r="E8" s="29" t="s">
        <v>351</v>
      </c>
      <c r="G8">
        <f t="shared" si="0"/>
        <v>300</v>
      </c>
    </row>
    <row r="9" spans="1:7" ht="12.75">
      <c r="A9" s="1">
        <v>35364</v>
      </c>
      <c r="B9" t="s">
        <v>27</v>
      </c>
      <c r="C9" t="s">
        <v>349</v>
      </c>
      <c r="D9" s="30">
        <v>-300</v>
      </c>
      <c r="E9" s="29">
        <v>100002</v>
      </c>
      <c r="G9">
        <f t="shared" si="0"/>
        <v>-300</v>
      </c>
    </row>
    <row r="10" spans="1:7" ht="12.75">
      <c r="A10" s="1">
        <v>35366</v>
      </c>
      <c r="B10" t="s">
        <v>354</v>
      </c>
      <c r="C10" t="s">
        <v>355</v>
      </c>
      <c r="D10" s="30">
        <v>-11.65</v>
      </c>
      <c r="E10" s="29">
        <v>100003</v>
      </c>
      <c r="G10">
        <f>IF(A10&lt;=Close,D10,0)</f>
        <v>-11.65</v>
      </c>
    </row>
    <row r="11" spans="1:7" ht="12.75">
      <c r="A11" s="1">
        <v>35366</v>
      </c>
      <c r="B11" t="s">
        <v>352</v>
      </c>
      <c r="C11" t="s">
        <v>353</v>
      </c>
      <c r="D11" s="30">
        <v>-76.95</v>
      </c>
      <c r="E11" s="29">
        <v>100003</v>
      </c>
      <c r="G11">
        <f>IF(A11&lt;=Close,D11,0)</f>
        <v>-76.95</v>
      </c>
    </row>
    <row r="12" spans="1:7" ht="12.75">
      <c r="A12" s="1">
        <v>35369</v>
      </c>
      <c r="B12" t="s">
        <v>27</v>
      </c>
      <c r="C12" t="s">
        <v>356</v>
      </c>
      <c r="D12" s="30">
        <v>50</v>
      </c>
      <c r="E12" s="29" t="s">
        <v>357</v>
      </c>
      <c r="G12">
        <f t="shared" si="0"/>
        <v>50</v>
      </c>
    </row>
    <row r="13" spans="1:7" ht="12.75">
      <c r="A13" s="1">
        <v>35370</v>
      </c>
      <c r="B13" t="s">
        <v>12</v>
      </c>
      <c r="C13" t="s">
        <v>346</v>
      </c>
      <c r="D13" s="30">
        <v>-0.24</v>
      </c>
      <c r="G13">
        <f t="shared" si="0"/>
        <v>-0.24</v>
      </c>
    </row>
    <row r="14" spans="1:7" ht="12.75">
      <c r="A14" s="1">
        <v>35370</v>
      </c>
      <c r="B14" t="s">
        <v>12</v>
      </c>
      <c r="C14" t="s">
        <v>345</v>
      </c>
      <c r="D14" s="30">
        <v>-1</v>
      </c>
      <c r="G14">
        <f t="shared" si="0"/>
        <v>-1</v>
      </c>
    </row>
    <row r="15" spans="1:7" ht="12.75">
      <c r="A15" s="1">
        <v>35376</v>
      </c>
      <c r="B15" t="s">
        <v>40</v>
      </c>
      <c r="C15" t="s">
        <v>360</v>
      </c>
      <c r="D15" s="30">
        <v>-1</v>
      </c>
      <c r="E15" s="29">
        <v>100004</v>
      </c>
      <c r="G15">
        <f t="shared" si="0"/>
        <v>-1</v>
      </c>
    </row>
    <row r="16" spans="1:7" ht="12.75">
      <c r="A16" s="1">
        <v>35376</v>
      </c>
      <c r="B16" t="s">
        <v>40</v>
      </c>
      <c r="C16" t="s">
        <v>359</v>
      </c>
      <c r="D16" s="30">
        <v>-5.6</v>
      </c>
      <c r="E16" s="29">
        <v>100004</v>
      </c>
      <c r="G16">
        <f t="shared" si="0"/>
        <v>-5.6</v>
      </c>
    </row>
    <row r="17" spans="1:7" ht="12.75">
      <c r="A17" s="1">
        <v>35376</v>
      </c>
      <c r="B17" t="s">
        <v>40</v>
      </c>
      <c r="C17" t="s">
        <v>358</v>
      </c>
      <c r="D17" s="30">
        <v>-250</v>
      </c>
      <c r="E17" s="29">
        <v>100004</v>
      </c>
      <c r="G17">
        <f t="shared" si="0"/>
        <v>-250</v>
      </c>
    </row>
    <row r="18" spans="1:7" ht="12.75">
      <c r="A18" s="1">
        <v>35377</v>
      </c>
      <c r="B18" t="s">
        <v>27</v>
      </c>
      <c r="C18" t="s">
        <v>356</v>
      </c>
      <c r="D18" s="30">
        <v>250</v>
      </c>
      <c r="E18" s="29" t="s">
        <v>361</v>
      </c>
      <c r="G18">
        <f t="shared" si="0"/>
        <v>250</v>
      </c>
    </row>
    <row r="19" spans="1:7" ht="12.75">
      <c r="A19" s="1">
        <v>35377</v>
      </c>
      <c r="B19" t="s">
        <v>342</v>
      </c>
      <c r="C19" t="s">
        <v>362</v>
      </c>
      <c r="D19" s="30">
        <v>50</v>
      </c>
      <c r="E19" s="1">
        <v>35377</v>
      </c>
      <c r="G19">
        <f t="shared" si="0"/>
        <v>50</v>
      </c>
    </row>
    <row r="20" spans="1:7" ht="12.75">
      <c r="A20" s="1">
        <v>35401</v>
      </c>
      <c r="B20" t="s">
        <v>12</v>
      </c>
      <c r="C20" t="s">
        <v>346</v>
      </c>
      <c r="D20" s="30">
        <v>-0.18</v>
      </c>
      <c r="G20">
        <f t="shared" si="0"/>
        <v>-0.18</v>
      </c>
    </row>
    <row r="21" spans="1:7" ht="12.75">
      <c r="A21" s="1">
        <v>35401</v>
      </c>
      <c r="B21" t="s">
        <v>12</v>
      </c>
      <c r="C21" t="s">
        <v>345</v>
      </c>
      <c r="D21" s="30">
        <v>-1</v>
      </c>
      <c r="G21">
        <f t="shared" si="0"/>
        <v>-1</v>
      </c>
    </row>
    <row r="22" spans="1:7" ht="12.75">
      <c r="A22" s="1">
        <v>35404</v>
      </c>
      <c r="B22" t="s">
        <v>354</v>
      </c>
      <c r="C22" t="s">
        <v>355</v>
      </c>
      <c r="D22" s="30">
        <v>-11.65</v>
      </c>
      <c r="E22" s="29">
        <v>100005</v>
      </c>
      <c r="G22">
        <f>IF(A22&lt;=Close,D22,0)</f>
        <v>-11.65</v>
      </c>
    </row>
    <row r="23" spans="1:7" ht="12.75">
      <c r="A23" s="1">
        <v>35404</v>
      </c>
      <c r="B23" t="s">
        <v>352</v>
      </c>
      <c r="C23" t="s">
        <v>353</v>
      </c>
      <c r="D23" s="30">
        <v>-57.95</v>
      </c>
      <c r="E23" s="29">
        <v>100005</v>
      </c>
      <c r="G23">
        <f>IF(A23&lt;=Close,D23,0)</f>
        <v>-57.95</v>
      </c>
    </row>
    <row r="24" spans="1:7" ht="12.75">
      <c r="A24" s="1">
        <v>35410</v>
      </c>
      <c r="B24" t="s">
        <v>342</v>
      </c>
      <c r="C24" t="s">
        <v>363</v>
      </c>
      <c r="D24" s="30">
        <v>50</v>
      </c>
      <c r="E24" s="1">
        <v>35783</v>
      </c>
      <c r="F24" s="29" t="s">
        <v>364</v>
      </c>
      <c r="G24">
        <f t="shared" si="0"/>
        <v>50</v>
      </c>
    </row>
    <row r="25" spans="1:7" ht="12.75">
      <c r="A25" s="1">
        <v>35432</v>
      </c>
      <c r="B25" t="s">
        <v>342</v>
      </c>
      <c r="C25" t="s">
        <v>365</v>
      </c>
      <c r="D25" s="30">
        <v>100</v>
      </c>
      <c r="E25" s="29" t="s">
        <v>366</v>
      </c>
      <c r="G25">
        <f t="shared" si="0"/>
        <v>100</v>
      </c>
    </row>
    <row r="26" spans="1:7" ht="12.75">
      <c r="A26" s="1">
        <v>35432</v>
      </c>
      <c r="B26" t="s">
        <v>12</v>
      </c>
      <c r="C26" t="s">
        <v>346</v>
      </c>
      <c r="D26" s="30">
        <v>-0.03</v>
      </c>
      <c r="G26">
        <f t="shared" si="0"/>
        <v>-0.03</v>
      </c>
    </row>
    <row r="27" spans="1:7" ht="12.75">
      <c r="A27" s="1">
        <v>35432</v>
      </c>
      <c r="B27" t="s">
        <v>12</v>
      </c>
      <c r="C27" t="s">
        <v>345</v>
      </c>
      <c r="D27" s="30">
        <v>-0.3</v>
      </c>
      <c r="G27">
        <f t="shared" si="0"/>
        <v>-0.3</v>
      </c>
    </row>
    <row r="28" spans="1:7" ht="12.75">
      <c r="A28" s="1">
        <v>35432</v>
      </c>
      <c r="B28" t="s">
        <v>12</v>
      </c>
      <c r="C28" t="s">
        <v>367</v>
      </c>
      <c r="D28" s="30">
        <v>-15</v>
      </c>
      <c r="G28">
        <f t="shared" si="0"/>
        <v>-15</v>
      </c>
    </row>
    <row r="29" spans="1:7" ht="12.75">
      <c r="A29" s="1">
        <v>35433</v>
      </c>
      <c r="B29" t="s">
        <v>354</v>
      </c>
      <c r="C29" t="s">
        <v>355</v>
      </c>
      <c r="D29" s="30">
        <v>-11.65</v>
      </c>
      <c r="E29" s="29">
        <v>100006</v>
      </c>
      <c r="G29">
        <f>IF(A29&lt;=Close,D29,0)</f>
        <v>-11.65</v>
      </c>
    </row>
    <row r="30" spans="1:7" ht="12.75">
      <c r="A30" s="1">
        <v>35433</v>
      </c>
      <c r="B30" t="s">
        <v>352</v>
      </c>
      <c r="C30" t="s">
        <v>353</v>
      </c>
      <c r="D30" s="30">
        <v>-60.2</v>
      </c>
      <c r="E30" s="29">
        <v>100006</v>
      </c>
      <c r="G30">
        <f>IF(A30&lt;=Close,D30,0)</f>
        <v>-60.2</v>
      </c>
    </row>
    <row r="31" spans="1:7" ht="12.75">
      <c r="A31" s="1">
        <v>35439</v>
      </c>
      <c r="B31" t="s">
        <v>342</v>
      </c>
      <c r="C31" t="s">
        <v>368</v>
      </c>
      <c r="D31" s="30">
        <v>-20</v>
      </c>
      <c r="E31" s="29">
        <v>100007</v>
      </c>
      <c r="G31">
        <f t="shared" si="0"/>
        <v>-20</v>
      </c>
    </row>
    <row r="32" spans="1:7" ht="12.75">
      <c r="A32" s="1">
        <v>35441</v>
      </c>
      <c r="B32" t="s">
        <v>342</v>
      </c>
      <c r="C32" t="s">
        <v>370</v>
      </c>
      <c r="D32" s="30">
        <v>110</v>
      </c>
      <c r="E32" s="29" t="s">
        <v>371</v>
      </c>
      <c r="G32">
        <f t="shared" si="0"/>
        <v>110</v>
      </c>
    </row>
    <row r="33" spans="1:7" ht="12.75">
      <c r="A33" s="1">
        <v>35441</v>
      </c>
      <c r="B33" t="s">
        <v>342</v>
      </c>
      <c r="C33" t="s">
        <v>369</v>
      </c>
      <c r="D33" s="30">
        <v>-20</v>
      </c>
      <c r="E33" s="29">
        <v>100008</v>
      </c>
      <c r="G33">
        <f t="shared" si="0"/>
        <v>-20</v>
      </c>
    </row>
    <row r="34" spans="1:7" ht="12.75">
      <c r="A34" s="1">
        <v>35445</v>
      </c>
      <c r="B34" t="s">
        <v>354</v>
      </c>
      <c r="C34" t="s">
        <v>355</v>
      </c>
      <c r="D34" s="30">
        <v>-11.65</v>
      </c>
      <c r="E34" s="29">
        <v>100009</v>
      </c>
      <c r="G34">
        <f>IF(A34&lt;=Close,D34,0)</f>
        <v>-11.65</v>
      </c>
    </row>
    <row r="35" spans="1:7" ht="12.75">
      <c r="A35" s="1">
        <v>35445</v>
      </c>
      <c r="B35" t="s">
        <v>352</v>
      </c>
      <c r="C35" t="s">
        <v>353</v>
      </c>
      <c r="D35" s="30">
        <v>-57.2</v>
      </c>
      <c r="E35" s="29">
        <v>100009</v>
      </c>
      <c r="G35">
        <f>IF(A35&lt;=Close,D35,0)</f>
        <v>-57.2</v>
      </c>
    </row>
    <row r="36" spans="1:7" ht="12.75">
      <c r="A36" s="1">
        <v>35464</v>
      </c>
      <c r="B36" t="s">
        <v>12</v>
      </c>
      <c r="C36" t="s">
        <v>346</v>
      </c>
      <c r="D36" s="30">
        <v>-0.13</v>
      </c>
      <c r="G36">
        <f t="shared" si="0"/>
        <v>-0.13</v>
      </c>
    </row>
    <row r="37" spans="1:7" ht="12.75">
      <c r="A37" s="1">
        <v>35464</v>
      </c>
      <c r="B37" t="s">
        <v>12</v>
      </c>
      <c r="C37" t="s">
        <v>345</v>
      </c>
      <c r="D37" s="30">
        <v>-1.5</v>
      </c>
      <c r="G37">
        <f t="shared" si="0"/>
        <v>-1.5</v>
      </c>
    </row>
    <row r="38" spans="1:7" ht="12.75">
      <c r="A38" s="1">
        <v>35465</v>
      </c>
      <c r="B38" t="s">
        <v>342</v>
      </c>
      <c r="C38" t="s">
        <v>372</v>
      </c>
      <c r="D38" s="30">
        <v>90</v>
      </c>
      <c r="E38" s="1">
        <v>35502</v>
      </c>
      <c r="G38">
        <f t="shared" si="0"/>
        <v>90</v>
      </c>
    </row>
    <row r="39" spans="1:7" ht="12.75">
      <c r="A39" s="1">
        <v>35477</v>
      </c>
      <c r="B39" t="s">
        <v>342</v>
      </c>
      <c r="C39" t="s">
        <v>377</v>
      </c>
      <c r="D39" s="30">
        <v>110</v>
      </c>
      <c r="E39" s="1">
        <v>35486</v>
      </c>
      <c r="G39">
        <f t="shared" si="0"/>
        <v>110</v>
      </c>
    </row>
    <row r="40" spans="1:7" ht="12.75">
      <c r="A40" s="1">
        <v>35477</v>
      </c>
      <c r="B40" t="s">
        <v>342</v>
      </c>
      <c r="C40" t="s">
        <v>374</v>
      </c>
      <c r="D40" s="30">
        <v>20</v>
      </c>
      <c r="E40" s="29" t="s">
        <v>375</v>
      </c>
      <c r="F40" s="29" t="s">
        <v>376</v>
      </c>
      <c r="G40">
        <f t="shared" si="0"/>
        <v>20</v>
      </c>
    </row>
    <row r="41" spans="1:7" ht="12.75">
      <c r="A41" s="1">
        <v>35477</v>
      </c>
      <c r="B41" t="s">
        <v>354</v>
      </c>
      <c r="C41" t="s">
        <v>355</v>
      </c>
      <c r="D41" s="30">
        <v>-11.65</v>
      </c>
      <c r="E41" s="29">
        <v>100010</v>
      </c>
      <c r="G41">
        <f>IF(A41&lt;=Close,D41,0)</f>
        <v>-11.65</v>
      </c>
    </row>
    <row r="42" spans="1:7" ht="12.75">
      <c r="A42" s="1">
        <v>35477</v>
      </c>
      <c r="B42" t="s">
        <v>342</v>
      </c>
      <c r="C42" t="s">
        <v>373</v>
      </c>
      <c r="D42" s="30">
        <v>-40</v>
      </c>
      <c r="E42" s="29">
        <v>100011</v>
      </c>
      <c r="G42">
        <f t="shared" si="0"/>
        <v>-40</v>
      </c>
    </row>
    <row r="43" spans="1:7" ht="12.75">
      <c r="A43" s="1">
        <v>35477</v>
      </c>
      <c r="B43" t="s">
        <v>352</v>
      </c>
      <c r="C43" t="s">
        <v>353</v>
      </c>
      <c r="D43" s="30">
        <v>-61.95</v>
      </c>
      <c r="E43" s="29">
        <v>100010</v>
      </c>
      <c r="G43">
        <f>IF(A43&lt;=Close,D43,0)</f>
        <v>-61.95</v>
      </c>
    </row>
    <row r="44" spans="1:7" ht="12.75">
      <c r="A44" s="1">
        <v>35486</v>
      </c>
      <c r="B44" t="s">
        <v>27</v>
      </c>
      <c r="C44" t="s">
        <v>356</v>
      </c>
      <c r="D44" s="30">
        <v>20</v>
      </c>
      <c r="E44" s="29" t="s">
        <v>378</v>
      </c>
      <c r="G44">
        <f t="shared" si="0"/>
        <v>20</v>
      </c>
    </row>
    <row r="45" spans="1:7" ht="12.75">
      <c r="A45" s="1">
        <v>35492</v>
      </c>
      <c r="B45" t="s">
        <v>12</v>
      </c>
      <c r="C45" t="s">
        <v>346</v>
      </c>
      <c r="D45" s="30">
        <v>-0.09</v>
      </c>
      <c r="G45">
        <f t="shared" si="0"/>
        <v>-0.09</v>
      </c>
    </row>
    <row r="46" spans="1:7" ht="12.75">
      <c r="A46" s="1">
        <v>35492</v>
      </c>
      <c r="B46" t="s">
        <v>12</v>
      </c>
      <c r="C46" t="s">
        <v>345</v>
      </c>
      <c r="D46" s="30">
        <v>-0.6</v>
      </c>
      <c r="F46" s="2"/>
      <c r="G46">
        <f t="shared" si="0"/>
        <v>-0.6</v>
      </c>
    </row>
    <row r="47" spans="1:7" ht="12.75">
      <c r="A47" s="1">
        <v>35512</v>
      </c>
      <c r="B47" t="s">
        <v>354</v>
      </c>
      <c r="C47" t="s">
        <v>355</v>
      </c>
      <c r="D47" s="30">
        <v>-11.65</v>
      </c>
      <c r="E47" s="29">
        <v>100012</v>
      </c>
      <c r="G47">
        <f>IF(A47&lt;=Close,D47,0)</f>
        <v>-11.65</v>
      </c>
    </row>
    <row r="48" spans="1:7" ht="12.75">
      <c r="A48" s="1">
        <v>35512</v>
      </c>
      <c r="B48" t="s">
        <v>352</v>
      </c>
      <c r="C48" t="s">
        <v>353</v>
      </c>
      <c r="D48" s="30">
        <v>-60.7</v>
      </c>
      <c r="E48" s="29">
        <v>100012</v>
      </c>
      <c r="G48">
        <f>IF(A48&lt;=Close,D48,0)</f>
        <v>-60.7</v>
      </c>
    </row>
    <row r="49" spans="1:7" ht="12.75">
      <c r="A49" s="1">
        <v>35513</v>
      </c>
      <c r="B49" t="s">
        <v>342</v>
      </c>
      <c r="C49" t="s">
        <v>379</v>
      </c>
      <c r="D49" s="30">
        <v>110</v>
      </c>
      <c r="E49" s="29" t="s">
        <v>380</v>
      </c>
      <c r="G49">
        <f t="shared" si="0"/>
        <v>110</v>
      </c>
    </row>
    <row r="50" spans="1:7" ht="12.75">
      <c r="A50" s="1">
        <v>35521</v>
      </c>
      <c r="B50" t="s">
        <v>12</v>
      </c>
      <c r="C50" t="s">
        <v>346</v>
      </c>
      <c r="D50" s="30">
        <v>-0.12</v>
      </c>
      <c r="G50">
        <f t="shared" si="0"/>
        <v>-0.12</v>
      </c>
    </row>
    <row r="51" spans="1:7" ht="12.75">
      <c r="A51" s="1">
        <v>35521</v>
      </c>
      <c r="B51" t="s">
        <v>12</v>
      </c>
      <c r="C51" t="s">
        <v>345</v>
      </c>
      <c r="D51" s="30">
        <v>-0.3</v>
      </c>
      <c r="G51">
        <f t="shared" si="0"/>
        <v>-0.3</v>
      </c>
    </row>
    <row r="52" spans="1:7" ht="12.75">
      <c r="A52" s="1">
        <v>35521</v>
      </c>
      <c r="B52" t="s">
        <v>12</v>
      </c>
      <c r="C52" t="s">
        <v>367</v>
      </c>
      <c r="D52" s="30">
        <v>-15</v>
      </c>
      <c r="G52">
        <f t="shared" si="0"/>
        <v>-15</v>
      </c>
    </row>
    <row r="53" spans="1:7" ht="12.75">
      <c r="A53" s="1">
        <v>35533</v>
      </c>
      <c r="B53" t="s">
        <v>342</v>
      </c>
      <c r="C53" t="s">
        <v>381</v>
      </c>
      <c r="D53" s="30">
        <v>110</v>
      </c>
      <c r="E53" s="1">
        <v>35538</v>
      </c>
      <c r="F53" s="2"/>
      <c r="G53">
        <f t="shared" si="0"/>
        <v>110</v>
      </c>
    </row>
    <row r="54" spans="1:7" ht="12.75">
      <c r="A54" s="1">
        <v>35534</v>
      </c>
      <c r="B54" t="s">
        <v>354</v>
      </c>
      <c r="C54" t="s">
        <v>355</v>
      </c>
      <c r="D54" s="30">
        <v>-11.65</v>
      </c>
      <c r="E54" s="29">
        <v>100014</v>
      </c>
      <c r="G54">
        <f>IF(A54&lt;=Close,D54,0)</f>
        <v>-11.65</v>
      </c>
    </row>
    <row r="55" spans="1:7" ht="12.75">
      <c r="A55" s="1">
        <v>35534</v>
      </c>
      <c r="B55" t="s">
        <v>342</v>
      </c>
      <c r="C55" t="s">
        <v>382</v>
      </c>
      <c r="D55" s="30">
        <v>-40</v>
      </c>
      <c r="E55" s="29">
        <v>100013</v>
      </c>
      <c r="G55">
        <f t="shared" si="0"/>
        <v>-40</v>
      </c>
    </row>
    <row r="56" spans="1:7" ht="12.75">
      <c r="A56" s="1">
        <v>35534</v>
      </c>
      <c r="B56" t="s">
        <v>352</v>
      </c>
      <c r="C56" t="s">
        <v>353</v>
      </c>
      <c r="D56" s="30">
        <v>-64.95</v>
      </c>
      <c r="E56" s="29">
        <v>100014</v>
      </c>
      <c r="G56">
        <f>IF(A56&lt;=Close,D56,0)</f>
        <v>-64.95</v>
      </c>
    </row>
    <row r="57" spans="1:7" ht="12.75">
      <c r="A57" s="1">
        <v>35551</v>
      </c>
      <c r="B57" t="s">
        <v>342</v>
      </c>
      <c r="C57" t="s">
        <v>383</v>
      </c>
      <c r="D57" s="30">
        <v>110</v>
      </c>
      <c r="E57" s="29" t="s">
        <v>384</v>
      </c>
      <c r="F57" s="2"/>
      <c r="G57">
        <f t="shared" si="0"/>
        <v>110</v>
      </c>
    </row>
    <row r="58" spans="1:7" ht="12.75">
      <c r="A58" s="1">
        <v>35551</v>
      </c>
      <c r="B58" t="s">
        <v>342</v>
      </c>
      <c r="C58" t="s">
        <v>385</v>
      </c>
      <c r="D58" s="30">
        <v>110</v>
      </c>
      <c r="E58" s="1">
        <v>35551</v>
      </c>
      <c r="F58" s="2"/>
      <c r="G58">
        <f t="shared" si="0"/>
        <v>110</v>
      </c>
    </row>
    <row r="59" spans="1:7" ht="12.75">
      <c r="A59" s="1">
        <v>35551</v>
      </c>
      <c r="B59" t="s">
        <v>12</v>
      </c>
      <c r="C59" t="s">
        <v>346</v>
      </c>
      <c r="D59" s="30">
        <v>-0.07</v>
      </c>
      <c r="G59">
        <f t="shared" si="0"/>
        <v>-0.07</v>
      </c>
    </row>
    <row r="60" spans="1:7" ht="12.75">
      <c r="A60" s="1">
        <v>35551</v>
      </c>
      <c r="B60" t="s">
        <v>12</v>
      </c>
      <c r="C60" t="s">
        <v>345</v>
      </c>
      <c r="D60" s="30">
        <v>-0.9</v>
      </c>
      <c r="G60">
        <f t="shared" si="0"/>
        <v>-0.9</v>
      </c>
    </row>
    <row r="61" spans="1:7" ht="12.75">
      <c r="A61" s="1">
        <v>35554</v>
      </c>
      <c r="B61" t="s">
        <v>342</v>
      </c>
      <c r="C61" t="s">
        <v>386</v>
      </c>
      <c r="D61" s="30">
        <v>-40</v>
      </c>
      <c r="E61" s="29">
        <v>100015</v>
      </c>
      <c r="G61">
        <f t="shared" si="0"/>
        <v>-40</v>
      </c>
    </row>
    <row r="62" spans="1:7" ht="12.75">
      <c r="A62" s="1">
        <v>35558</v>
      </c>
      <c r="B62" t="s">
        <v>342</v>
      </c>
      <c r="C62" t="s">
        <v>387</v>
      </c>
      <c r="D62" s="30">
        <v>110</v>
      </c>
      <c r="E62" s="29" t="s">
        <v>388</v>
      </c>
      <c r="F62" s="2"/>
      <c r="G62">
        <f t="shared" si="0"/>
        <v>110</v>
      </c>
    </row>
    <row r="63" spans="1:7" ht="12.75">
      <c r="A63" s="1">
        <v>35564</v>
      </c>
      <c r="B63" t="s">
        <v>354</v>
      </c>
      <c r="C63" t="s">
        <v>355</v>
      </c>
      <c r="D63" s="30">
        <v>-11.65</v>
      </c>
      <c r="E63" s="29">
        <v>100016</v>
      </c>
      <c r="G63">
        <f>IF(A63&lt;=Close,D63,0)</f>
        <v>-11.65</v>
      </c>
    </row>
    <row r="64" spans="1:7" ht="12.75">
      <c r="A64" s="1">
        <v>35564</v>
      </c>
      <c r="B64" t="s">
        <v>352</v>
      </c>
      <c r="C64" t="s">
        <v>353</v>
      </c>
      <c r="D64" s="30">
        <v>-65.2</v>
      </c>
      <c r="E64" s="29">
        <v>100016</v>
      </c>
      <c r="G64">
        <f>IF(A64&lt;=Close,D64,0)</f>
        <v>-65.2</v>
      </c>
    </row>
    <row r="65" spans="1:7" ht="12.75">
      <c r="A65" s="1">
        <v>35565</v>
      </c>
      <c r="B65" t="s">
        <v>342</v>
      </c>
      <c r="C65" t="s">
        <v>389</v>
      </c>
      <c r="D65" s="30">
        <v>110</v>
      </c>
      <c r="E65" s="1">
        <v>35572</v>
      </c>
      <c r="F65" s="2"/>
      <c r="G65">
        <f t="shared" si="0"/>
        <v>110</v>
      </c>
    </row>
    <row r="66" spans="1:7" ht="12.75">
      <c r="A66" s="1">
        <v>35571</v>
      </c>
      <c r="B66" t="s">
        <v>342</v>
      </c>
      <c r="C66" t="s">
        <v>390</v>
      </c>
      <c r="D66" s="30">
        <v>110</v>
      </c>
      <c r="E66" s="1">
        <v>35572</v>
      </c>
      <c r="F66" s="2"/>
      <c r="G66">
        <f t="shared" si="0"/>
        <v>110</v>
      </c>
    </row>
    <row r="67" spans="1:7" ht="12.75">
      <c r="A67" s="1">
        <v>35579</v>
      </c>
      <c r="B67" t="s">
        <v>342</v>
      </c>
      <c r="C67" t="s">
        <v>392</v>
      </c>
      <c r="D67" s="30">
        <v>-60</v>
      </c>
      <c r="E67" s="29">
        <v>100017</v>
      </c>
      <c r="G67">
        <f t="shared" si="0"/>
        <v>-60</v>
      </c>
    </row>
    <row r="68" spans="1:7" ht="12.75">
      <c r="A68" s="1">
        <v>35579</v>
      </c>
      <c r="B68" t="s">
        <v>40</v>
      </c>
      <c r="C68" t="s">
        <v>391</v>
      </c>
      <c r="D68" s="30">
        <v>-400</v>
      </c>
      <c r="E68" s="29">
        <v>100017</v>
      </c>
      <c r="G68">
        <f t="shared" si="0"/>
        <v>-400</v>
      </c>
    </row>
    <row r="69" spans="1:7" ht="12.75">
      <c r="A69" s="1">
        <v>35583</v>
      </c>
      <c r="B69" t="s">
        <v>12</v>
      </c>
      <c r="C69" t="s">
        <v>346</v>
      </c>
      <c r="D69" s="30">
        <v>-0.33</v>
      </c>
      <c r="G69">
        <f>IF(A69&lt;=Close,D69,0)</f>
        <v>-0.33</v>
      </c>
    </row>
    <row r="70" spans="1:7" ht="12.75">
      <c r="A70" s="1">
        <v>35583</v>
      </c>
      <c r="B70" t="s">
        <v>12</v>
      </c>
      <c r="C70" t="s">
        <v>345</v>
      </c>
      <c r="D70" s="30">
        <v>-0.6</v>
      </c>
      <c r="G70">
        <f t="shared" si="0"/>
        <v>-0.6</v>
      </c>
    </row>
    <row r="71" spans="1:7" ht="12.75">
      <c r="A71" s="1">
        <v>35603</v>
      </c>
      <c r="B71" t="s">
        <v>342</v>
      </c>
      <c r="C71" t="s">
        <v>393</v>
      </c>
      <c r="D71" s="30">
        <v>110</v>
      </c>
      <c r="E71" s="1">
        <v>35604</v>
      </c>
      <c r="F71" s="2"/>
      <c r="G71">
        <f t="shared" si="0"/>
        <v>110</v>
      </c>
    </row>
    <row r="72" spans="1:7" ht="12.75">
      <c r="A72" s="1">
        <v>35603</v>
      </c>
      <c r="B72" t="s">
        <v>342</v>
      </c>
      <c r="C72" t="s">
        <v>394</v>
      </c>
      <c r="D72" s="30">
        <v>110</v>
      </c>
      <c r="E72" s="1">
        <v>35604</v>
      </c>
      <c r="F72" s="2"/>
      <c r="G72">
        <f t="shared" si="0"/>
        <v>110</v>
      </c>
    </row>
    <row r="73" spans="1:7" ht="12.75">
      <c r="A73" s="1">
        <v>35603</v>
      </c>
      <c r="B73" t="s">
        <v>354</v>
      </c>
      <c r="C73" t="s">
        <v>355</v>
      </c>
      <c r="D73" s="30">
        <v>-11.65</v>
      </c>
      <c r="E73" s="29">
        <v>100018</v>
      </c>
      <c r="G73">
        <f>IF(A73&lt;=Close,D73,0)</f>
        <v>-11.65</v>
      </c>
    </row>
    <row r="74" spans="1:7" ht="12.75">
      <c r="A74" s="1">
        <v>35603</v>
      </c>
      <c r="B74" t="s">
        <v>352</v>
      </c>
      <c r="C74" t="s">
        <v>353</v>
      </c>
      <c r="D74" s="30">
        <v>-166.6</v>
      </c>
      <c r="E74" s="29">
        <v>100018</v>
      </c>
      <c r="G74">
        <f>IF(A74&lt;=Close,D74,0)</f>
        <v>-166.6</v>
      </c>
    </row>
    <row r="75" spans="1:7" ht="12.75">
      <c r="A75" s="1">
        <v>35612</v>
      </c>
      <c r="B75" t="s">
        <v>12</v>
      </c>
      <c r="C75" t="s">
        <v>346</v>
      </c>
      <c r="D75" s="30">
        <v>-0.13</v>
      </c>
      <c r="G75">
        <f>IF(A75&lt;=Close,D75,0)</f>
        <v>-0.13</v>
      </c>
    </row>
    <row r="76" spans="1:7" ht="12.75">
      <c r="A76" s="1">
        <v>35612</v>
      </c>
      <c r="B76" t="s">
        <v>12</v>
      </c>
      <c r="C76" t="s">
        <v>345</v>
      </c>
      <c r="D76" s="30">
        <v>-1.4</v>
      </c>
      <c r="G76">
        <f>IF(A76&lt;=Close,D76,0)</f>
        <v>-1.4</v>
      </c>
    </row>
    <row r="77" spans="1:7" ht="12.75">
      <c r="A77" s="1">
        <v>35612</v>
      </c>
      <c r="B77" t="s">
        <v>12</v>
      </c>
      <c r="C77" t="s">
        <v>367</v>
      </c>
      <c r="D77" s="30">
        <v>-15</v>
      </c>
      <c r="G77">
        <f>IF(A77&lt;=Close,D77,0)</f>
        <v>-15</v>
      </c>
    </row>
    <row r="78" spans="1:7" ht="12.75">
      <c r="A78" s="1">
        <v>35619</v>
      </c>
      <c r="B78" t="s">
        <v>342</v>
      </c>
      <c r="C78" t="s">
        <v>395</v>
      </c>
      <c r="D78" s="30">
        <v>110</v>
      </c>
      <c r="E78" s="1">
        <v>35628</v>
      </c>
      <c r="F78" s="2"/>
      <c r="G78">
        <f t="shared" si="0"/>
        <v>110</v>
      </c>
    </row>
    <row r="79" spans="1:7" ht="12.75">
      <c r="A79" s="1">
        <v>35622</v>
      </c>
      <c r="B79" t="s">
        <v>342</v>
      </c>
      <c r="C79" t="s">
        <v>396</v>
      </c>
      <c r="D79" s="30">
        <v>-60</v>
      </c>
      <c r="E79" s="29">
        <v>100019</v>
      </c>
      <c r="G79">
        <f t="shared" si="0"/>
        <v>-60</v>
      </c>
    </row>
    <row r="80" spans="1:7" ht="12.75">
      <c r="A80" s="1">
        <v>35638</v>
      </c>
      <c r="B80" t="s">
        <v>354</v>
      </c>
      <c r="C80" t="s">
        <v>355</v>
      </c>
      <c r="D80" s="30">
        <v>-11.65</v>
      </c>
      <c r="E80" s="29">
        <v>100020</v>
      </c>
      <c r="G80">
        <f>IF(A80&lt;=Close,D80,0)</f>
        <v>-11.65</v>
      </c>
    </row>
    <row r="81" spans="1:7" ht="12.75">
      <c r="A81" s="1">
        <v>35643</v>
      </c>
      <c r="B81" t="s">
        <v>12</v>
      </c>
      <c r="C81" t="s">
        <v>346</v>
      </c>
      <c r="D81" s="30">
        <v>-0.07</v>
      </c>
      <c r="G81">
        <f>IF(A81&lt;=Close,D81,0)</f>
        <v>-0.07</v>
      </c>
    </row>
    <row r="82" spans="1:7" ht="12.75">
      <c r="A82" s="1">
        <v>35643</v>
      </c>
      <c r="B82" t="s">
        <v>12</v>
      </c>
      <c r="C82" t="s">
        <v>345</v>
      </c>
      <c r="D82" s="30">
        <v>-0.9</v>
      </c>
      <c r="G82">
        <f>IF(A82&lt;=Close,D82,0)</f>
        <v>-0.9</v>
      </c>
    </row>
    <row r="83" spans="1:7" ht="12.75">
      <c r="A83" s="1">
        <v>35656</v>
      </c>
      <c r="B83" t="s">
        <v>40</v>
      </c>
      <c r="C83" t="s">
        <v>359</v>
      </c>
      <c r="D83" s="30">
        <v>-5.6</v>
      </c>
      <c r="E83" s="29">
        <v>100021</v>
      </c>
      <c r="G83">
        <f t="shared" si="0"/>
        <v>-5.6</v>
      </c>
    </row>
    <row r="84" spans="1:7" ht="12.75">
      <c r="A84" s="1">
        <v>35656</v>
      </c>
      <c r="B84" t="s">
        <v>27</v>
      </c>
      <c r="C84" t="s">
        <v>397</v>
      </c>
      <c r="D84" s="30">
        <v>-20</v>
      </c>
      <c r="E84" s="29">
        <v>100021</v>
      </c>
      <c r="G84">
        <f t="shared" si="0"/>
        <v>-20</v>
      </c>
    </row>
    <row r="85" spans="1:7" ht="12.75">
      <c r="A85" s="1">
        <v>35656</v>
      </c>
      <c r="B85" t="s">
        <v>342</v>
      </c>
      <c r="C85" t="s">
        <v>398</v>
      </c>
      <c r="D85" s="30">
        <v>-20</v>
      </c>
      <c r="E85" s="29">
        <v>100021</v>
      </c>
      <c r="G85">
        <f t="shared" si="0"/>
        <v>-20</v>
      </c>
    </row>
    <row r="86" spans="1:7" ht="12.75">
      <c r="A86" s="1">
        <v>35662</v>
      </c>
      <c r="B86" t="s">
        <v>342</v>
      </c>
      <c r="C86" t="s">
        <v>399</v>
      </c>
      <c r="D86" s="30">
        <v>110</v>
      </c>
      <c r="E86" s="1">
        <v>35663</v>
      </c>
      <c r="G86">
        <f t="shared" si="0"/>
        <v>110</v>
      </c>
    </row>
    <row r="87" spans="1:7" ht="12.75">
      <c r="A87" s="1">
        <v>35665</v>
      </c>
      <c r="B87" t="s">
        <v>342</v>
      </c>
      <c r="C87" t="s">
        <v>400</v>
      </c>
      <c r="D87" s="30">
        <v>110</v>
      </c>
      <c r="E87" s="1">
        <v>35670</v>
      </c>
      <c r="G87">
        <f t="shared" si="0"/>
        <v>110</v>
      </c>
    </row>
    <row r="88" spans="1:7" ht="12.75">
      <c r="A88" s="1">
        <v>35668</v>
      </c>
      <c r="B88" t="s">
        <v>342</v>
      </c>
      <c r="C88" t="s">
        <v>401</v>
      </c>
      <c r="D88" s="30">
        <v>50</v>
      </c>
      <c r="E88" s="1">
        <v>35670</v>
      </c>
      <c r="G88">
        <f t="shared" si="0"/>
        <v>50</v>
      </c>
    </row>
    <row r="89" spans="1:7" ht="12.75">
      <c r="A89" s="1">
        <v>35668</v>
      </c>
      <c r="B89" t="s">
        <v>402</v>
      </c>
      <c r="C89" t="s">
        <v>355</v>
      </c>
      <c r="D89" s="30">
        <v>-11.65</v>
      </c>
      <c r="E89" s="29">
        <v>100022</v>
      </c>
      <c r="G89">
        <f>IF(A89&lt;=Close,D89,0)</f>
        <v>-11.65</v>
      </c>
    </row>
    <row r="90" spans="1:7" ht="12.75">
      <c r="A90" s="1">
        <v>35669</v>
      </c>
      <c r="B90" t="s">
        <v>342</v>
      </c>
      <c r="C90" t="s">
        <v>403</v>
      </c>
      <c r="D90" s="30">
        <v>110</v>
      </c>
      <c r="E90" s="29" t="s">
        <v>404</v>
      </c>
      <c r="G90">
        <f t="shared" si="0"/>
        <v>110</v>
      </c>
    </row>
    <row r="91" spans="1:7" ht="12.75">
      <c r="A91" s="1">
        <v>35674</v>
      </c>
      <c r="B91" t="s">
        <v>342</v>
      </c>
      <c r="C91" t="s">
        <v>405</v>
      </c>
      <c r="D91" s="30">
        <v>110</v>
      </c>
      <c r="E91" s="1">
        <v>35738</v>
      </c>
      <c r="G91">
        <f t="shared" si="0"/>
        <v>110</v>
      </c>
    </row>
    <row r="92" spans="1:7" ht="12.75">
      <c r="A92" s="1">
        <v>35674</v>
      </c>
      <c r="B92" t="s">
        <v>342</v>
      </c>
      <c r="C92" t="s">
        <v>406</v>
      </c>
      <c r="D92" s="30">
        <v>110</v>
      </c>
      <c r="E92" s="1">
        <v>35738</v>
      </c>
      <c r="G92">
        <f t="shared" si="0"/>
        <v>110</v>
      </c>
    </row>
    <row r="93" spans="1:7" ht="12.75">
      <c r="A93" s="1">
        <v>35674</v>
      </c>
      <c r="B93" t="s">
        <v>12</v>
      </c>
      <c r="C93" t="s">
        <v>346</v>
      </c>
      <c r="D93" s="30">
        <v>-0.16</v>
      </c>
      <c r="G93">
        <f>IF(A93&lt;=Close,D93,0)</f>
        <v>-0.16</v>
      </c>
    </row>
    <row r="94" spans="1:7" ht="12.75">
      <c r="A94" s="1">
        <v>35674</v>
      </c>
      <c r="B94" t="s">
        <v>12</v>
      </c>
      <c r="C94" t="s">
        <v>345</v>
      </c>
      <c r="D94" s="30">
        <v>-0.3</v>
      </c>
      <c r="G94">
        <f>IF(A94&lt;=Close,D94,0)</f>
        <v>-0.3</v>
      </c>
    </row>
    <row r="95" spans="1:7" ht="12.75">
      <c r="A95" s="1">
        <v>35677</v>
      </c>
      <c r="B95" t="s">
        <v>27</v>
      </c>
      <c r="C95" t="s">
        <v>408</v>
      </c>
      <c r="D95" s="30">
        <v>420</v>
      </c>
      <c r="E95" s="29" t="s">
        <v>409</v>
      </c>
      <c r="G95">
        <f t="shared" si="0"/>
        <v>420</v>
      </c>
    </row>
    <row r="96" spans="1:7" ht="12.75">
      <c r="A96" s="1">
        <v>35677</v>
      </c>
      <c r="B96" t="s">
        <v>342</v>
      </c>
      <c r="C96" t="s">
        <v>410</v>
      </c>
      <c r="D96" s="30">
        <v>-20</v>
      </c>
      <c r="E96" s="29">
        <v>100023</v>
      </c>
      <c r="G96">
        <f t="shared" si="0"/>
        <v>-20</v>
      </c>
    </row>
    <row r="97" spans="1:7" ht="12.75">
      <c r="A97" s="1">
        <v>35677</v>
      </c>
      <c r="B97" t="s">
        <v>342</v>
      </c>
      <c r="C97" t="s">
        <v>411</v>
      </c>
      <c r="D97" s="30">
        <v>-20</v>
      </c>
      <c r="E97" s="29">
        <v>100023</v>
      </c>
      <c r="G97">
        <f t="shared" si="0"/>
        <v>-20</v>
      </c>
    </row>
    <row r="98" spans="1:7" ht="12.75">
      <c r="A98" s="1">
        <v>35677</v>
      </c>
      <c r="B98" t="s">
        <v>342</v>
      </c>
      <c r="C98" t="s">
        <v>412</v>
      </c>
      <c r="D98" s="30">
        <v>-20</v>
      </c>
      <c r="E98" s="29">
        <v>100023</v>
      </c>
      <c r="G98">
        <f t="shared" si="0"/>
        <v>-20</v>
      </c>
    </row>
    <row r="99" spans="1:7" ht="12.75">
      <c r="A99" s="1">
        <v>35677</v>
      </c>
      <c r="B99" t="s">
        <v>342</v>
      </c>
      <c r="C99" t="s">
        <v>413</v>
      </c>
      <c r="D99" s="30">
        <v>-20</v>
      </c>
      <c r="E99" s="29">
        <v>100023</v>
      </c>
      <c r="G99">
        <f t="shared" si="0"/>
        <v>-20</v>
      </c>
    </row>
    <row r="100" spans="1:7" ht="12.75">
      <c r="A100" s="1">
        <v>35677</v>
      </c>
      <c r="B100" t="s">
        <v>27</v>
      </c>
      <c r="C100" t="s">
        <v>407</v>
      </c>
      <c r="D100" s="30">
        <v>-720</v>
      </c>
      <c r="E100" s="29">
        <v>100024</v>
      </c>
      <c r="G100">
        <f t="shared" si="0"/>
        <v>-720</v>
      </c>
    </row>
    <row r="101" spans="1:7" ht="12.75">
      <c r="A101" s="1">
        <v>35680</v>
      </c>
      <c r="B101" t="s">
        <v>342</v>
      </c>
      <c r="C101" t="s">
        <v>414</v>
      </c>
      <c r="D101" s="30">
        <v>90</v>
      </c>
      <c r="E101" s="1">
        <v>35738</v>
      </c>
      <c r="G101">
        <f t="shared" si="0"/>
        <v>90</v>
      </c>
    </row>
    <row r="102" spans="1:7" ht="12.75">
      <c r="A102" s="1">
        <v>35688</v>
      </c>
      <c r="B102" t="s">
        <v>342</v>
      </c>
      <c r="C102" t="s">
        <v>343</v>
      </c>
      <c r="D102" s="30">
        <v>110</v>
      </c>
      <c r="E102" s="1">
        <v>35690</v>
      </c>
      <c r="G102">
        <f t="shared" si="0"/>
        <v>110</v>
      </c>
    </row>
    <row r="103" spans="1:7" ht="12.75">
      <c r="A103" s="1">
        <v>35689</v>
      </c>
      <c r="B103" t="s">
        <v>354</v>
      </c>
      <c r="C103" t="s">
        <v>355</v>
      </c>
      <c r="D103" s="30">
        <v>-11.65</v>
      </c>
      <c r="E103" s="29">
        <v>100025</v>
      </c>
      <c r="G103">
        <f>IF(A103&lt;=Close,D103,0)</f>
        <v>-11.65</v>
      </c>
    </row>
    <row r="104" spans="1:7" ht="12.75">
      <c r="A104" s="1">
        <v>35689</v>
      </c>
      <c r="B104" t="s">
        <v>352</v>
      </c>
      <c r="C104" t="s">
        <v>353</v>
      </c>
      <c r="D104" s="30">
        <v>-178.1</v>
      </c>
      <c r="E104" s="29">
        <v>100025</v>
      </c>
      <c r="G104">
        <f>IF(A104&lt;=Close,D104,0)</f>
        <v>-178.1</v>
      </c>
    </row>
    <row r="105" spans="1:7" ht="12.75">
      <c r="A105" s="1">
        <v>35704</v>
      </c>
      <c r="B105" t="s">
        <v>12</v>
      </c>
      <c r="C105" t="s">
        <v>346</v>
      </c>
      <c r="D105" s="30">
        <v>-0.57</v>
      </c>
      <c r="G105">
        <f>IF(A105&lt;=Close,D105,0)</f>
        <v>-0.57</v>
      </c>
    </row>
    <row r="106" spans="1:7" ht="12.75">
      <c r="A106" s="1">
        <v>35704</v>
      </c>
      <c r="B106" t="s">
        <v>12</v>
      </c>
      <c r="C106" t="s">
        <v>345</v>
      </c>
      <c r="D106" s="30">
        <v>-2.8</v>
      </c>
      <c r="G106">
        <f>IF(A106&lt;=Close,D106,0)</f>
        <v>-2.8</v>
      </c>
    </row>
    <row r="107" spans="1:7" ht="12.75">
      <c r="A107" s="1">
        <v>35704</v>
      </c>
      <c r="B107" t="s">
        <v>12</v>
      </c>
      <c r="C107" t="s">
        <v>367</v>
      </c>
      <c r="D107" s="30">
        <v>-15</v>
      </c>
      <c r="G107">
        <f>IF(A107&lt;=Close,D107,0)</f>
        <v>-15</v>
      </c>
    </row>
    <row r="108" spans="1:7" ht="12.75">
      <c r="A108" s="1">
        <v>35712</v>
      </c>
      <c r="B108" t="s">
        <v>342</v>
      </c>
      <c r="C108" t="s">
        <v>415</v>
      </c>
      <c r="D108" s="30">
        <v>110</v>
      </c>
      <c r="E108" s="29" t="s">
        <v>416</v>
      </c>
      <c r="G108">
        <f t="shared" si="0"/>
        <v>110</v>
      </c>
    </row>
    <row r="109" spans="1:7" ht="12.75">
      <c r="A109" s="1">
        <v>35732</v>
      </c>
      <c r="B109" t="s">
        <v>354</v>
      </c>
      <c r="C109" t="s">
        <v>355</v>
      </c>
      <c r="D109" s="30">
        <v>-11.65</v>
      </c>
      <c r="E109" s="29">
        <v>100027</v>
      </c>
      <c r="G109">
        <f>IF(A109&lt;=Close,D109,0)</f>
        <v>-11.65</v>
      </c>
    </row>
    <row r="110" spans="1:7" ht="12.75">
      <c r="A110" s="1">
        <v>35732</v>
      </c>
      <c r="B110" t="s">
        <v>342</v>
      </c>
      <c r="C110" t="s">
        <v>417</v>
      </c>
      <c r="D110" s="30">
        <v>-20</v>
      </c>
      <c r="E110" s="29">
        <v>100026</v>
      </c>
      <c r="G110">
        <f t="shared" si="0"/>
        <v>-20</v>
      </c>
    </row>
    <row r="111" spans="1:7" ht="12.75">
      <c r="A111" s="1">
        <v>35732</v>
      </c>
      <c r="B111" t="s">
        <v>342</v>
      </c>
      <c r="C111" t="s">
        <v>418</v>
      </c>
      <c r="D111" s="30">
        <v>-20</v>
      </c>
      <c r="E111" s="29">
        <v>100026</v>
      </c>
      <c r="G111">
        <f t="shared" si="0"/>
        <v>-20</v>
      </c>
    </row>
    <row r="112" spans="1:7" ht="12.75">
      <c r="A112" s="1">
        <v>35737</v>
      </c>
      <c r="B112" t="s">
        <v>27</v>
      </c>
      <c r="C112" t="s">
        <v>419</v>
      </c>
      <c r="D112" s="30">
        <v>2140</v>
      </c>
      <c r="E112" s="29" t="s">
        <v>420</v>
      </c>
      <c r="G112">
        <f t="shared" si="0"/>
        <v>2140</v>
      </c>
    </row>
    <row r="113" spans="1:7" ht="12.75">
      <c r="A113" s="1">
        <v>35737</v>
      </c>
      <c r="B113" t="s">
        <v>12</v>
      </c>
      <c r="C113" t="s">
        <v>346</v>
      </c>
      <c r="D113" s="30">
        <v>-0.07</v>
      </c>
      <c r="G113">
        <f>IF(A113&lt;=Close,D113,0)</f>
        <v>-0.07</v>
      </c>
    </row>
    <row r="114" spans="1:7" ht="12.75">
      <c r="A114" s="1">
        <v>35737</v>
      </c>
      <c r="B114" t="s">
        <v>12</v>
      </c>
      <c r="C114" t="s">
        <v>345</v>
      </c>
      <c r="D114" s="30">
        <v>-0.3</v>
      </c>
      <c r="G114">
        <f>IF(A114&lt;=Close,D114,0)</f>
        <v>-0.3</v>
      </c>
    </row>
    <row r="115" spans="1:7" ht="12.75">
      <c r="A115" s="1">
        <v>35741</v>
      </c>
      <c r="B115" t="s">
        <v>27</v>
      </c>
      <c r="C115" t="s">
        <v>421</v>
      </c>
      <c r="D115" s="30">
        <v>-1170</v>
      </c>
      <c r="E115" s="29">
        <v>100028</v>
      </c>
      <c r="G115">
        <f t="shared" si="0"/>
        <v>-1170</v>
      </c>
    </row>
    <row r="116" spans="1:7" ht="12.75">
      <c r="A116" s="1">
        <v>35744</v>
      </c>
      <c r="B116" t="s">
        <v>27</v>
      </c>
      <c r="C116" t="s">
        <v>421</v>
      </c>
      <c r="D116" s="30">
        <v>-1170</v>
      </c>
      <c r="E116" s="29">
        <v>100029</v>
      </c>
      <c r="G116">
        <f t="shared" si="0"/>
        <v>-1170</v>
      </c>
    </row>
    <row r="117" spans="1:7" ht="12.75">
      <c r="A117" s="1">
        <v>35753</v>
      </c>
      <c r="B117" t="s">
        <v>342</v>
      </c>
      <c r="C117" t="s">
        <v>348</v>
      </c>
      <c r="D117" s="30">
        <v>90</v>
      </c>
      <c r="E117" s="1">
        <v>35753</v>
      </c>
      <c r="G117">
        <f t="shared" si="0"/>
        <v>90</v>
      </c>
    </row>
    <row r="118" spans="1:7" ht="12.75">
      <c r="A118" s="1">
        <v>35754</v>
      </c>
      <c r="B118" t="s">
        <v>342</v>
      </c>
      <c r="C118" t="s">
        <v>422</v>
      </c>
      <c r="D118" s="30">
        <v>90</v>
      </c>
      <c r="E118" s="1">
        <v>35759</v>
      </c>
      <c r="G118">
        <f t="shared" si="0"/>
        <v>90</v>
      </c>
    </row>
    <row r="119" spans="1:7" ht="12.75">
      <c r="A119" s="1">
        <v>35758</v>
      </c>
      <c r="B119" t="s">
        <v>354</v>
      </c>
      <c r="C119" t="s">
        <v>355</v>
      </c>
      <c r="D119" s="30">
        <v>-11.65</v>
      </c>
      <c r="E119" s="29">
        <v>100030</v>
      </c>
      <c r="G119">
        <f>IF(A119&lt;=Close,D119,0)</f>
        <v>-11.65</v>
      </c>
    </row>
    <row r="120" spans="1:7" ht="12.75">
      <c r="A120" s="1">
        <v>35765</v>
      </c>
      <c r="B120" t="s">
        <v>12</v>
      </c>
      <c r="C120" t="s">
        <v>346</v>
      </c>
      <c r="D120" s="30">
        <v>-1.39</v>
      </c>
      <c r="G120">
        <f>IF(A120&lt;=Close,D120,0)</f>
        <v>-1.39</v>
      </c>
    </row>
    <row r="121" spans="1:7" ht="12.75">
      <c r="A121" s="1">
        <v>35765</v>
      </c>
      <c r="B121" t="s">
        <v>12</v>
      </c>
      <c r="C121" t="s">
        <v>345</v>
      </c>
      <c r="D121" s="30">
        <v>-3.9</v>
      </c>
      <c r="G121">
        <f>IF(A121&lt;=Close,D121,0)</f>
        <v>-3.9</v>
      </c>
    </row>
    <row r="122" spans="1:7" ht="12.75">
      <c r="A122" s="1">
        <v>35781</v>
      </c>
      <c r="B122" t="s">
        <v>342</v>
      </c>
      <c r="C122" t="s">
        <v>365</v>
      </c>
      <c r="D122" s="30">
        <v>110</v>
      </c>
      <c r="G122">
        <f t="shared" si="0"/>
        <v>110</v>
      </c>
    </row>
    <row r="123" spans="1:7" ht="12.75">
      <c r="A123" s="1">
        <v>35788</v>
      </c>
      <c r="B123" t="s">
        <v>342</v>
      </c>
      <c r="C123" t="s">
        <v>423</v>
      </c>
      <c r="D123" s="30">
        <v>110</v>
      </c>
      <c r="E123" s="29" t="s">
        <v>424</v>
      </c>
      <c r="G123">
        <f t="shared" si="0"/>
        <v>110</v>
      </c>
    </row>
    <row r="124" spans="1:7" ht="12.75">
      <c r="A124" s="1">
        <v>35793</v>
      </c>
      <c r="B124" t="s">
        <v>354</v>
      </c>
      <c r="C124" t="s">
        <v>355</v>
      </c>
      <c r="D124" s="30">
        <v>-11.65</v>
      </c>
      <c r="E124" s="29">
        <v>100062</v>
      </c>
      <c r="G124">
        <f>IF(A124&lt;=Close,D124,0)</f>
        <v>-11.65</v>
      </c>
    </row>
    <row r="125" spans="1:7" ht="12.75">
      <c r="A125" s="1">
        <v>35793</v>
      </c>
      <c r="B125" t="s">
        <v>342</v>
      </c>
      <c r="C125" t="s">
        <v>425</v>
      </c>
      <c r="D125" s="30">
        <v>-20</v>
      </c>
      <c r="E125" s="29">
        <v>100061</v>
      </c>
      <c r="G125">
        <f t="shared" si="0"/>
        <v>-20</v>
      </c>
    </row>
    <row r="126" spans="1:7" ht="12.75">
      <c r="A126" s="1">
        <v>35793</v>
      </c>
      <c r="B126" t="s">
        <v>342</v>
      </c>
      <c r="C126" t="s">
        <v>368</v>
      </c>
      <c r="D126" s="30">
        <v>-20</v>
      </c>
      <c r="E126" s="29">
        <v>100061</v>
      </c>
      <c r="G126">
        <f t="shared" si="0"/>
        <v>-20</v>
      </c>
    </row>
    <row r="127" spans="1:7" ht="12.75">
      <c r="A127" s="1">
        <v>35793</v>
      </c>
      <c r="B127" t="s">
        <v>352</v>
      </c>
      <c r="C127" t="s">
        <v>353</v>
      </c>
      <c r="D127" s="30">
        <v>-177.35</v>
      </c>
      <c r="E127" s="29">
        <v>100062</v>
      </c>
      <c r="G127">
        <f>IF(A127&lt;=Close,D127,0)</f>
        <v>-177.35</v>
      </c>
    </row>
    <row r="128" spans="1:7" ht="12.75">
      <c r="A128" s="1">
        <v>35797</v>
      </c>
      <c r="B128" t="s">
        <v>12</v>
      </c>
      <c r="C128" t="s">
        <v>346</v>
      </c>
      <c r="D128" s="30">
        <v>-0.13</v>
      </c>
      <c r="G128">
        <f>IF(A128&lt;=Close,D128,0)</f>
        <v>-0.13</v>
      </c>
    </row>
    <row r="129" spans="1:7" ht="12.75">
      <c r="A129" s="1">
        <v>35797</v>
      </c>
      <c r="B129" t="s">
        <v>12</v>
      </c>
      <c r="C129" t="s">
        <v>345</v>
      </c>
      <c r="D129" s="30">
        <v>-0.7</v>
      </c>
      <c r="G129">
        <f>IF(A129&lt;=Close,D129,0)</f>
        <v>-0.7</v>
      </c>
    </row>
    <row r="130" spans="1:7" ht="12.75">
      <c r="A130" s="1">
        <v>35797</v>
      </c>
      <c r="B130" t="s">
        <v>12</v>
      </c>
      <c r="C130" t="s">
        <v>426</v>
      </c>
      <c r="D130" s="30">
        <v>-15</v>
      </c>
      <c r="F130" s="2"/>
      <c r="G130">
        <f>IF(A130&lt;=Close,D130,0)</f>
        <v>-15</v>
      </c>
    </row>
    <row r="131" spans="1:7" ht="12.75">
      <c r="A131" s="1">
        <v>35812</v>
      </c>
      <c r="B131" t="s">
        <v>342</v>
      </c>
      <c r="C131" t="s">
        <v>427</v>
      </c>
      <c r="D131" s="30">
        <v>90</v>
      </c>
      <c r="G131">
        <f t="shared" si="0"/>
        <v>90</v>
      </c>
    </row>
    <row r="132" spans="1:7" ht="12.75">
      <c r="A132" s="1">
        <v>35824</v>
      </c>
      <c r="B132" t="s">
        <v>342</v>
      </c>
      <c r="C132" t="s">
        <v>363</v>
      </c>
      <c r="D132" s="30">
        <v>90</v>
      </c>
      <c r="E132" s="29" t="s">
        <v>428</v>
      </c>
      <c r="G132">
        <f t="shared" si="0"/>
        <v>90</v>
      </c>
    </row>
    <row r="133" spans="1:7" ht="12.75">
      <c r="A133" s="1">
        <v>35825</v>
      </c>
      <c r="B133" t="s">
        <v>342</v>
      </c>
      <c r="C133" t="s">
        <v>429</v>
      </c>
      <c r="D133" s="30">
        <v>110</v>
      </c>
      <c r="E133" s="29" t="s">
        <v>428</v>
      </c>
      <c r="G133">
        <f t="shared" si="0"/>
        <v>110</v>
      </c>
    </row>
    <row r="134" spans="1:7" ht="12.75">
      <c r="A134" s="1">
        <v>35826</v>
      </c>
      <c r="B134" t="s">
        <v>342</v>
      </c>
      <c r="C134" t="s">
        <v>432</v>
      </c>
      <c r="D134" s="30">
        <v>-5</v>
      </c>
      <c r="E134" s="29">
        <v>100064</v>
      </c>
      <c r="G134">
        <f t="shared" si="0"/>
        <v>-5</v>
      </c>
    </row>
    <row r="135" spans="1:7" ht="12.75">
      <c r="A135" s="1">
        <v>35826</v>
      </c>
      <c r="B135" t="s">
        <v>354</v>
      </c>
      <c r="C135" t="s">
        <v>355</v>
      </c>
      <c r="D135" s="30">
        <v>-11.65</v>
      </c>
      <c r="E135" s="29">
        <v>100063</v>
      </c>
      <c r="G135">
        <f t="shared" si="0"/>
        <v>-11.65</v>
      </c>
    </row>
    <row r="136" spans="1:7" ht="12.75">
      <c r="A136" s="1">
        <v>35826</v>
      </c>
      <c r="B136" t="s">
        <v>342</v>
      </c>
      <c r="C136" t="s">
        <v>431</v>
      </c>
      <c r="D136" s="30">
        <v>-25</v>
      </c>
      <c r="E136" s="29">
        <v>100064</v>
      </c>
      <c r="G136">
        <f t="shared" si="0"/>
        <v>-25</v>
      </c>
    </row>
    <row r="137" spans="1:7" ht="12.75">
      <c r="A137" s="1">
        <v>35826</v>
      </c>
      <c r="B137" t="s">
        <v>40</v>
      </c>
      <c r="C137" t="s">
        <v>430</v>
      </c>
      <c r="D137" s="30">
        <v>-158</v>
      </c>
      <c r="E137" s="29">
        <v>100064</v>
      </c>
      <c r="G137">
        <f aca="true" t="shared" si="1" ref="G137:G150">IF(A137&lt;=Close,D137,0)</f>
        <v>-158</v>
      </c>
    </row>
    <row r="138" spans="1:7" ht="12.75">
      <c r="A138" s="1">
        <v>35828</v>
      </c>
      <c r="B138" t="s">
        <v>12</v>
      </c>
      <c r="C138" t="s">
        <v>346</v>
      </c>
      <c r="D138" s="30">
        <v>0</v>
      </c>
      <c r="G138">
        <f t="shared" si="1"/>
        <v>0</v>
      </c>
    </row>
    <row r="139" spans="1:7" ht="12.75">
      <c r="A139" s="1">
        <v>35828</v>
      </c>
      <c r="B139" t="s">
        <v>12</v>
      </c>
      <c r="C139" t="s">
        <v>345</v>
      </c>
      <c r="D139" s="30">
        <v>-0.6</v>
      </c>
      <c r="G139">
        <f t="shared" si="1"/>
        <v>-0.6</v>
      </c>
    </row>
    <row r="140" spans="1:7" ht="12.75">
      <c r="A140" s="1">
        <v>35853</v>
      </c>
      <c r="B140" t="s">
        <v>354</v>
      </c>
      <c r="C140" t="s">
        <v>355</v>
      </c>
      <c r="D140" s="30">
        <v>-11.65</v>
      </c>
      <c r="E140" s="29">
        <v>100065</v>
      </c>
      <c r="G140">
        <f t="shared" si="1"/>
        <v>-11.65</v>
      </c>
    </row>
    <row r="141" spans="1:7" ht="12.75">
      <c r="A141" s="1">
        <v>35856</v>
      </c>
      <c r="B141" t="s">
        <v>12</v>
      </c>
      <c r="C141" t="s">
        <v>346</v>
      </c>
      <c r="D141" s="30">
        <v>-0.17</v>
      </c>
      <c r="G141">
        <f t="shared" si="1"/>
        <v>-0.17</v>
      </c>
    </row>
    <row r="142" spans="1:7" ht="12.75">
      <c r="A142" s="1">
        <v>35856</v>
      </c>
      <c r="B142" t="s">
        <v>12</v>
      </c>
      <c r="C142" t="s">
        <v>345</v>
      </c>
      <c r="D142" s="30">
        <v>-1</v>
      </c>
      <c r="G142">
        <f t="shared" si="1"/>
        <v>-1</v>
      </c>
    </row>
    <row r="143" spans="1:7" ht="12.75">
      <c r="A143" s="1">
        <v>35872</v>
      </c>
      <c r="B143" t="s">
        <v>354</v>
      </c>
      <c r="C143" t="s">
        <v>355</v>
      </c>
      <c r="D143" s="30">
        <v>-11.65</v>
      </c>
      <c r="E143" s="29">
        <v>100066</v>
      </c>
      <c r="G143">
        <f t="shared" si="1"/>
        <v>-11.65</v>
      </c>
    </row>
    <row r="144" spans="1:7" ht="12.75">
      <c r="A144" s="1">
        <v>35872</v>
      </c>
      <c r="B144" t="s">
        <v>352</v>
      </c>
      <c r="C144" t="s">
        <v>353</v>
      </c>
      <c r="D144" s="30">
        <v>-183.6</v>
      </c>
      <c r="E144" s="29">
        <v>100066</v>
      </c>
      <c r="G144">
        <f t="shared" si="1"/>
        <v>-183.6</v>
      </c>
    </row>
    <row r="145" spans="1:7" ht="12.75">
      <c r="A145" s="1">
        <v>35886</v>
      </c>
      <c r="B145" t="s">
        <v>12</v>
      </c>
      <c r="C145" t="s">
        <v>346</v>
      </c>
      <c r="D145" s="30">
        <v>0</v>
      </c>
      <c r="G145">
        <f t="shared" si="1"/>
        <v>0</v>
      </c>
    </row>
    <row r="146" spans="1:7" ht="12.75">
      <c r="A146" s="1">
        <v>35886</v>
      </c>
      <c r="B146" t="s">
        <v>12</v>
      </c>
      <c r="C146" t="s">
        <v>345</v>
      </c>
      <c r="D146" s="30">
        <v>-1</v>
      </c>
      <c r="G146">
        <f t="shared" si="1"/>
        <v>-1</v>
      </c>
    </row>
    <row r="147" spans="1:7" ht="12.75">
      <c r="A147" s="1">
        <v>35886</v>
      </c>
      <c r="B147" t="s">
        <v>12</v>
      </c>
      <c r="C147" t="s">
        <v>426</v>
      </c>
      <c r="D147" s="30">
        <v>-15</v>
      </c>
      <c r="G147">
        <f t="shared" si="1"/>
        <v>-15</v>
      </c>
    </row>
    <row r="148" spans="1:7" ht="12.75">
      <c r="A148" s="1">
        <v>35916</v>
      </c>
      <c r="B148" t="s">
        <v>12</v>
      </c>
      <c r="C148" t="s">
        <v>346</v>
      </c>
      <c r="D148" s="30">
        <v>0</v>
      </c>
      <c r="G148">
        <f t="shared" si="1"/>
        <v>0</v>
      </c>
    </row>
    <row r="149" spans="1:7" ht="12.75">
      <c r="A149" s="1">
        <v>35916</v>
      </c>
      <c r="B149" t="s">
        <v>12</v>
      </c>
      <c r="C149" t="s">
        <v>345</v>
      </c>
      <c r="D149" s="30">
        <v>-0.3</v>
      </c>
      <c r="F149" s="2"/>
      <c r="G149">
        <f t="shared" si="1"/>
        <v>-0.3</v>
      </c>
    </row>
    <row r="150" spans="1:7" ht="12.75">
      <c r="A150" s="1">
        <v>35928</v>
      </c>
      <c r="B150" t="s">
        <v>354</v>
      </c>
      <c r="C150" t="s">
        <v>355</v>
      </c>
      <c r="D150" s="30">
        <v>-23.3</v>
      </c>
      <c r="E150" s="29">
        <v>100067</v>
      </c>
      <c r="G150">
        <f t="shared" si="1"/>
        <v>-23.3</v>
      </c>
    </row>
    <row r="151" spans="1:7" ht="12.75">
      <c r="A151" s="1">
        <v>35947</v>
      </c>
      <c r="B151" t="s">
        <v>342</v>
      </c>
      <c r="C151" t="s">
        <v>435</v>
      </c>
      <c r="D151" s="30">
        <v>25</v>
      </c>
      <c r="E151" s="1">
        <v>36175</v>
      </c>
      <c r="F151" s="2"/>
      <c r="G151">
        <f t="shared" si="0"/>
        <v>25</v>
      </c>
    </row>
    <row r="152" spans="1:7" ht="12.75">
      <c r="A152" s="1">
        <v>35947</v>
      </c>
      <c r="B152" t="s">
        <v>12</v>
      </c>
      <c r="C152" t="s">
        <v>346</v>
      </c>
      <c r="D152" s="30">
        <v>0</v>
      </c>
      <c r="G152">
        <f>IF(A152&lt;=Close,D152,0)</f>
        <v>0</v>
      </c>
    </row>
    <row r="153" spans="1:7" ht="12.75">
      <c r="A153" s="1">
        <v>35947</v>
      </c>
      <c r="B153" t="s">
        <v>12</v>
      </c>
      <c r="C153" t="s">
        <v>345</v>
      </c>
      <c r="D153" s="30">
        <v>-0.3</v>
      </c>
      <c r="G153">
        <f>IF(A153&lt;=Close,D153,0)</f>
        <v>-0.3</v>
      </c>
    </row>
    <row r="154" spans="1:7" ht="12.75">
      <c r="A154" s="1">
        <v>35947</v>
      </c>
      <c r="B154" t="s">
        <v>342</v>
      </c>
      <c r="C154" t="s">
        <v>433</v>
      </c>
      <c r="D154" s="30">
        <v>-25</v>
      </c>
      <c r="E154" s="29">
        <v>100068</v>
      </c>
      <c r="G154">
        <f t="shared" si="0"/>
        <v>-25</v>
      </c>
    </row>
    <row r="155" spans="1:7" ht="12.75">
      <c r="A155" s="1">
        <v>35947</v>
      </c>
      <c r="B155" t="s">
        <v>342</v>
      </c>
      <c r="C155" t="s">
        <v>434</v>
      </c>
      <c r="D155" s="30">
        <v>-25</v>
      </c>
      <c r="E155" s="29">
        <v>100068</v>
      </c>
      <c r="G155">
        <f t="shared" si="0"/>
        <v>-25</v>
      </c>
    </row>
    <row r="156" spans="1:7" ht="12.75">
      <c r="A156" s="1">
        <v>35971</v>
      </c>
      <c r="B156" t="s">
        <v>342</v>
      </c>
      <c r="C156" t="s">
        <v>439</v>
      </c>
      <c r="D156" s="30">
        <v>110</v>
      </c>
      <c r="E156" s="1">
        <v>36005</v>
      </c>
      <c r="F156" s="2"/>
      <c r="G156">
        <f t="shared" si="0"/>
        <v>110</v>
      </c>
    </row>
    <row r="157" spans="1:7" ht="12.75">
      <c r="A157" s="1">
        <v>35971</v>
      </c>
      <c r="B157" t="s">
        <v>342</v>
      </c>
      <c r="C157" t="s">
        <v>440</v>
      </c>
      <c r="D157" s="30">
        <v>110</v>
      </c>
      <c r="E157" s="1">
        <v>36005</v>
      </c>
      <c r="G157">
        <f t="shared" si="0"/>
        <v>110</v>
      </c>
    </row>
    <row r="158" spans="1:7" ht="12.75">
      <c r="A158" s="1">
        <v>35971</v>
      </c>
      <c r="B158" t="s">
        <v>342</v>
      </c>
      <c r="C158" t="s">
        <v>438</v>
      </c>
      <c r="D158" s="30">
        <v>85</v>
      </c>
      <c r="E158" s="1">
        <v>36005</v>
      </c>
      <c r="G158">
        <f t="shared" si="0"/>
        <v>85</v>
      </c>
    </row>
    <row r="159" spans="1:7" ht="12.75">
      <c r="A159" s="1">
        <v>35971</v>
      </c>
      <c r="B159" t="s">
        <v>342</v>
      </c>
      <c r="C159" t="s">
        <v>436</v>
      </c>
      <c r="D159" s="30">
        <v>-25</v>
      </c>
      <c r="E159" s="29">
        <v>100069</v>
      </c>
      <c r="G159">
        <f t="shared" si="0"/>
        <v>-25</v>
      </c>
    </row>
    <row r="160" spans="1:7" ht="12.75">
      <c r="A160" s="1">
        <v>35971</v>
      </c>
      <c r="B160" t="s">
        <v>342</v>
      </c>
      <c r="C160" t="s">
        <v>437</v>
      </c>
      <c r="D160" s="30">
        <v>-25</v>
      </c>
      <c r="E160" s="29">
        <v>100069</v>
      </c>
      <c r="G160">
        <f t="shared" si="0"/>
        <v>-25</v>
      </c>
    </row>
    <row r="161" spans="1:7" ht="12.75">
      <c r="A161" s="1">
        <v>35977</v>
      </c>
      <c r="B161" t="s">
        <v>12</v>
      </c>
      <c r="C161" t="s">
        <v>346</v>
      </c>
      <c r="D161" s="30">
        <v>-0.18</v>
      </c>
      <c r="G161">
        <f aca="true" t="shared" si="2" ref="G161:G166">IF(A161&lt;=Close,D161,0)</f>
        <v>-0.18</v>
      </c>
    </row>
    <row r="162" spans="1:7" ht="12.75">
      <c r="A162" s="1">
        <v>35977</v>
      </c>
      <c r="B162" t="s">
        <v>12</v>
      </c>
      <c r="C162" t="s">
        <v>345</v>
      </c>
      <c r="D162" s="30">
        <v>-0.3</v>
      </c>
      <c r="G162">
        <f t="shared" si="2"/>
        <v>-0.3</v>
      </c>
    </row>
    <row r="163" spans="1:7" ht="12.75">
      <c r="A163" s="1">
        <v>35977</v>
      </c>
      <c r="B163" t="s">
        <v>12</v>
      </c>
      <c r="C163" t="s">
        <v>426</v>
      </c>
      <c r="D163" s="30">
        <v>-15</v>
      </c>
      <c r="G163">
        <f t="shared" si="2"/>
        <v>-15</v>
      </c>
    </row>
    <row r="164" spans="1:7" ht="12.75">
      <c r="A164" s="1">
        <v>35992</v>
      </c>
      <c r="B164" t="s">
        <v>352</v>
      </c>
      <c r="C164" t="s">
        <v>353</v>
      </c>
      <c r="D164" s="30">
        <v>-176.6</v>
      </c>
      <c r="E164" s="29">
        <v>100070</v>
      </c>
      <c r="G164">
        <f t="shared" si="2"/>
        <v>-176.6</v>
      </c>
    </row>
    <row r="165" spans="1:7" ht="12.75">
      <c r="A165" s="1">
        <v>36010</v>
      </c>
      <c r="B165" t="s">
        <v>12</v>
      </c>
      <c r="C165" t="s">
        <v>346</v>
      </c>
      <c r="D165" s="30">
        <v>0</v>
      </c>
      <c r="G165">
        <f t="shared" si="2"/>
        <v>0</v>
      </c>
    </row>
    <row r="166" spans="1:7" ht="12.75">
      <c r="A166" s="1">
        <v>36010</v>
      </c>
      <c r="B166" t="s">
        <v>12</v>
      </c>
      <c r="C166" t="s">
        <v>345</v>
      </c>
      <c r="D166" s="30">
        <v>-1.3</v>
      </c>
      <c r="G166">
        <f t="shared" si="2"/>
        <v>-1.3</v>
      </c>
    </row>
    <row r="167" spans="1:7" ht="12.75">
      <c r="A167" s="1">
        <v>36015</v>
      </c>
      <c r="B167" t="s">
        <v>27</v>
      </c>
      <c r="C167" t="s">
        <v>397</v>
      </c>
      <c r="D167" s="30">
        <v>-25</v>
      </c>
      <c r="E167" s="29">
        <v>100071</v>
      </c>
      <c r="G167">
        <f t="shared" si="0"/>
        <v>-25</v>
      </c>
    </row>
    <row r="168" spans="1:7" ht="12.75">
      <c r="A168" s="1">
        <v>36015</v>
      </c>
      <c r="B168" t="s">
        <v>40</v>
      </c>
      <c r="C168" t="s">
        <v>358</v>
      </c>
      <c r="D168" s="30">
        <v>-350</v>
      </c>
      <c r="E168" s="29">
        <v>100071</v>
      </c>
      <c r="G168">
        <f t="shared" si="0"/>
        <v>-350</v>
      </c>
    </row>
    <row r="169" spans="1:7" ht="12.75">
      <c r="A169" s="1">
        <v>36027</v>
      </c>
      <c r="B169" t="s">
        <v>12</v>
      </c>
      <c r="C169" t="s">
        <v>441</v>
      </c>
      <c r="D169" s="30">
        <v>-15</v>
      </c>
      <c r="G169">
        <f>IF(A169&lt;=Close,D169,0)</f>
        <v>-15</v>
      </c>
    </row>
    <row r="170" spans="1:7" ht="12.75">
      <c r="A170" s="1">
        <v>36038</v>
      </c>
      <c r="B170" t="s">
        <v>12</v>
      </c>
      <c r="C170" t="s">
        <v>442</v>
      </c>
      <c r="D170" s="30">
        <v>-0.76</v>
      </c>
      <c r="G170">
        <f>IF(A170&lt;=Close,D170,0)</f>
        <v>-0.76</v>
      </c>
    </row>
    <row r="171" spans="1:7" ht="12.75">
      <c r="A171" s="1">
        <v>36039</v>
      </c>
      <c r="B171" t="s">
        <v>12</v>
      </c>
      <c r="C171" t="s">
        <v>346</v>
      </c>
      <c r="D171" s="30">
        <v>-0.09</v>
      </c>
      <c r="G171">
        <f>IF(A171&lt;=Close,D171,0)</f>
        <v>-0.09</v>
      </c>
    </row>
    <row r="172" spans="1:7" ht="12.75">
      <c r="A172" s="1">
        <v>36039</v>
      </c>
      <c r="B172" t="s">
        <v>12</v>
      </c>
      <c r="C172" t="s">
        <v>345</v>
      </c>
      <c r="D172" s="30">
        <v>-1</v>
      </c>
      <c r="G172">
        <f>IF(A172&lt;=Close,D172,0)</f>
        <v>-1</v>
      </c>
    </row>
    <row r="173" spans="1:7" ht="12.75">
      <c r="A173" s="1">
        <v>36069</v>
      </c>
      <c r="B173" t="s">
        <v>342</v>
      </c>
      <c r="C173" t="s">
        <v>446</v>
      </c>
      <c r="D173" s="30">
        <v>110</v>
      </c>
      <c r="E173" s="1">
        <v>36076</v>
      </c>
      <c r="F173" s="2"/>
      <c r="G173">
        <f t="shared" si="0"/>
        <v>110</v>
      </c>
    </row>
    <row r="174" spans="1:7" ht="12.75">
      <c r="A174" s="1">
        <v>36069</v>
      </c>
      <c r="B174" t="s">
        <v>342</v>
      </c>
      <c r="C174" t="s">
        <v>445</v>
      </c>
      <c r="D174" s="30">
        <v>100</v>
      </c>
      <c r="E174" s="1">
        <v>36038</v>
      </c>
      <c r="F174" s="2"/>
      <c r="G174">
        <f t="shared" si="0"/>
        <v>100</v>
      </c>
    </row>
    <row r="175" spans="1:7" ht="12.75">
      <c r="A175" s="1">
        <v>36069</v>
      </c>
      <c r="B175" t="s">
        <v>342</v>
      </c>
      <c r="C175" t="s">
        <v>443</v>
      </c>
      <c r="D175" s="30">
        <v>75</v>
      </c>
      <c r="E175" s="29" t="s">
        <v>444</v>
      </c>
      <c r="F175" s="2"/>
      <c r="G175">
        <f t="shared" si="0"/>
        <v>75</v>
      </c>
    </row>
    <row r="176" spans="1:7" ht="12.75">
      <c r="A176" s="1">
        <v>36069</v>
      </c>
      <c r="B176" t="s">
        <v>12</v>
      </c>
      <c r="C176" t="s">
        <v>346</v>
      </c>
      <c r="D176" s="30">
        <v>0</v>
      </c>
      <c r="G176">
        <f>IF(A176&lt;=Close,D176,0)</f>
        <v>0</v>
      </c>
    </row>
    <row r="177" spans="1:7" ht="12.75">
      <c r="A177" s="1">
        <v>36069</v>
      </c>
      <c r="B177" t="s">
        <v>12</v>
      </c>
      <c r="C177" t="s">
        <v>345</v>
      </c>
      <c r="D177" s="30">
        <v>0</v>
      </c>
      <c r="G177">
        <f>IF(A177&lt;=Close,D177,0)</f>
        <v>0</v>
      </c>
    </row>
    <row r="178" spans="1:7" ht="12.75">
      <c r="A178" s="1">
        <v>36069</v>
      </c>
      <c r="B178" t="s">
        <v>12</v>
      </c>
      <c r="C178" t="s">
        <v>426</v>
      </c>
      <c r="D178" s="30">
        <v>-15</v>
      </c>
      <c r="G178">
        <f>IF(A178&lt;=Close,D178,0)</f>
        <v>-15</v>
      </c>
    </row>
    <row r="179" spans="1:7" ht="12.75">
      <c r="A179" s="1">
        <v>36081</v>
      </c>
      <c r="B179" t="s">
        <v>342</v>
      </c>
      <c r="C179" t="s">
        <v>448</v>
      </c>
      <c r="D179" s="30">
        <v>110</v>
      </c>
      <c r="E179" s="1">
        <v>36181</v>
      </c>
      <c r="G179">
        <f>IF(A179&lt;=Close,D179,0)</f>
        <v>110</v>
      </c>
    </row>
    <row r="180" spans="1:7" ht="12.75">
      <c r="A180" s="1">
        <v>36081</v>
      </c>
      <c r="B180" t="s">
        <v>342</v>
      </c>
      <c r="C180" t="s">
        <v>447</v>
      </c>
      <c r="D180" s="30">
        <v>100</v>
      </c>
      <c r="E180" s="1">
        <v>36082</v>
      </c>
      <c r="F180" s="2"/>
      <c r="G180">
        <f t="shared" si="0"/>
        <v>100</v>
      </c>
    </row>
    <row r="181" spans="1:7" ht="12.75">
      <c r="A181" s="1">
        <v>36083</v>
      </c>
      <c r="B181" t="s">
        <v>354</v>
      </c>
      <c r="C181" t="s">
        <v>355</v>
      </c>
      <c r="D181" s="30">
        <v>-58.25</v>
      </c>
      <c r="E181" s="29">
        <v>100072</v>
      </c>
      <c r="G181">
        <f t="shared" si="0"/>
        <v>-58.25</v>
      </c>
    </row>
    <row r="182" spans="1:7" ht="12.75">
      <c r="A182" s="1">
        <v>36083</v>
      </c>
      <c r="B182" t="s">
        <v>352</v>
      </c>
      <c r="C182" t="s">
        <v>353</v>
      </c>
      <c r="D182" s="30">
        <v>-179.6</v>
      </c>
      <c r="E182" s="29">
        <v>100072</v>
      </c>
      <c r="G182">
        <f>IF(A182&lt;=Close,D182,0)</f>
        <v>-179.6</v>
      </c>
    </row>
    <row r="183" spans="1:7" ht="12.75">
      <c r="A183" s="1">
        <v>36088</v>
      </c>
      <c r="B183" t="s">
        <v>342</v>
      </c>
      <c r="C183" t="s">
        <v>449</v>
      </c>
      <c r="D183" s="30">
        <v>100</v>
      </c>
      <c r="E183" s="1">
        <v>36088</v>
      </c>
      <c r="F183" s="2"/>
      <c r="G183">
        <f>IF(A183&lt;=Close,D183,0)</f>
        <v>100</v>
      </c>
    </row>
    <row r="184" spans="1:7" ht="12.75">
      <c r="A184" s="1">
        <v>36101</v>
      </c>
      <c r="B184" t="s">
        <v>12</v>
      </c>
      <c r="C184" t="s">
        <v>346</v>
      </c>
      <c r="D184" s="30">
        <v>-0.2</v>
      </c>
      <c r="G184">
        <f t="shared" si="0"/>
        <v>-0.2</v>
      </c>
    </row>
    <row r="185" spans="1:7" ht="12.75">
      <c r="A185" s="1">
        <v>36101</v>
      </c>
      <c r="B185" t="s">
        <v>12</v>
      </c>
      <c r="C185" t="s">
        <v>345</v>
      </c>
      <c r="D185" s="30">
        <v>-1</v>
      </c>
      <c r="G185">
        <f>IF(A185&lt;=Close,D185,0)</f>
        <v>-1</v>
      </c>
    </row>
    <row r="186" spans="1:7" ht="12.75">
      <c r="A186" s="1">
        <v>36102</v>
      </c>
      <c r="B186" t="s">
        <v>342</v>
      </c>
      <c r="C186" t="s">
        <v>418</v>
      </c>
      <c r="D186" s="30">
        <v>-25</v>
      </c>
      <c r="E186" s="29">
        <v>100073</v>
      </c>
      <c r="G186">
        <f t="shared" si="0"/>
        <v>-25</v>
      </c>
    </row>
    <row r="187" spans="1:7" ht="12.75">
      <c r="A187" s="1">
        <v>36102</v>
      </c>
      <c r="B187" t="s">
        <v>342</v>
      </c>
      <c r="C187" t="s">
        <v>450</v>
      </c>
      <c r="D187" s="30">
        <v>-25</v>
      </c>
      <c r="E187" s="29">
        <v>100073</v>
      </c>
      <c r="G187">
        <f t="shared" si="0"/>
        <v>-25</v>
      </c>
    </row>
    <row r="188" spans="1:7" ht="12.75">
      <c r="A188" s="1">
        <v>36102</v>
      </c>
      <c r="B188" t="s">
        <v>342</v>
      </c>
      <c r="C188" t="s">
        <v>451</v>
      </c>
      <c r="D188" s="30">
        <v>-25</v>
      </c>
      <c r="E188" s="29">
        <v>100073</v>
      </c>
      <c r="G188">
        <f aca="true" t="shared" si="3" ref="G188:G200">IF(A188&lt;=Close,D188,0)</f>
        <v>-25</v>
      </c>
    </row>
    <row r="189" spans="1:7" ht="12.75">
      <c r="A189" s="1">
        <v>36130</v>
      </c>
      <c r="B189" t="s">
        <v>12</v>
      </c>
      <c r="C189" t="s">
        <v>346</v>
      </c>
      <c r="D189" s="30">
        <v>0</v>
      </c>
      <c r="G189">
        <f t="shared" si="3"/>
        <v>0</v>
      </c>
    </row>
    <row r="190" spans="1:7" ht="12.75">
      <c r="A190" s="1">
        <v>36130</v>
      </c>
      <c r="B190" t="s">
        <v>12</v>
      </c>
      <c r="C190" t="s">
        <v>345</v>
      </c>
      <c r="D190" s="30">
        <v>-0.3</v>
      </c>
      <c r="G190">
        <f t="shared" si="3"/>
        <v>-0.3</v>
      </c>
    </row>
    <row r="191" spans="1:7" ht="12.75">
      <c r="A191" s="1">
        <v>36140</v>
      </c>
      <c r="B191" t="s">
        <v>12</v>
      </c>
      <c r="C191" t="s">
        <v>367</v>
      </c>
      <c r="D191" s="30">
        <v>-15</v>
      </c>
      <c r="G191">
        <f t="shared" si="3"/>
        <v>-15</v>
      </c>
    </row>
    <row r="192" spans="1:7" ht="12.75">
      <c r="A192" s="1">
        <v>36175</v>
      </c>
      <c r="B192" t="s">
        <v>452</v>
      </c>
      <c r="C192" t="s">
        <v>453</v>
      </c>
      <c r="D192" s="30">
        <v>-50</v>
      </c>
      <c r="E192" s="29">
        <v>100074</v>
      </c>
      <c r="G192">
        <f t="shared" si="3"/>
        <v>-50</v>
      </c>
    </row>
    <row r="193" spans="1:7" ht="12.75">
      <c r="A193" s="1">
        <v>36178</v>
      </c>
      <c r="B193" t="s">
        <v>342</v>
      </c>
      <c r="C193" t="s">
        <v>435</v>
      </c>
      <c r="D193" s="30">
        <v>50</v>
      </c>
      <c r="E193" s="1">
        <v>36181</v>
      </c>
      <c r="G193">
        <f t="shared" si="3"/>
        <v>50</v>
      </c>
    </row>
    <row r="194" spans="1:7" ht="12.75">
      <c r="A194" s="1">
        <v>36180</v>
      </c>
      <c r="B194" t="s">
        <v>342</v>
      </c>
      <c r="C194" t="s">
        <v>454</v>
      </c>
      <c r="D194" s="30">
        <v>100</v>
      </c>
      <c r="E194" s="1">
        <v>36181</v>
      </c>
      <c r="G194">
        <f t="shared" si="3"/>
        <v>100</v>
      </c>
    </row>
    <row r="195" spans="1:7" ht="12.75">
      <c r="A195" s="1">
        <v>36181</v>
      </c>
      <c r="B195" t="s">
        <v>342</v>
      </c>
      <c r="C195" t="s">
        <v>368</v>
      </c>
      <c r="D195" s="30">
        <v>-25</v>
      </c>
      <c r="E195" s="29">
        <v>100075</v>
      </c>
      <c r="G195">
        <f t="shared" si="3"/>
        <v>-25</v>
      </c>
    </row>
    <row r="196" spans="1:7" ht="12.75">
      <c r="A196" s="1">
        <v>36181</v>
      </c>
      <c r="B196" t="s">
        <v>342</v>
      </c>
      <c r="C196" t="s">
        <v>412</v>
      </c>
      <c r="D196" s="30">
        <v>-25</v>
      </c>
      <c r="E196" s="29">
        <v>100075</v>
      </c>
      <c r="G196">
        <f t="shared" si="3"/>
        <v>-25</v>
      </c>
    </row>
    <row r="197" spans="1:7" ht="12.75">
      <c r="A197" s="1">
        <v>36181</v>
      </c>
      <c r="B197" t="s">
        <v>40</v>
      </c>
      <c r="C197" t="s">
        <v>358</v>
      </c>
      <c r="D197" s="30">
        <v>-350</v>
      </c>
      <c r="E197" s="29">
        <v>100076</v>
      </c>
      <c r="G197">
        <f t="shared" si="3"/>
        <v>-350</v>
      </c>
    </row>
    <row r="198" spans="1:7" ht="12.75">
      <c r="A198" s="1">
        <v>36192</v>
      </c>
      <c r="B198" t="s">
        <v>342</v>
      </c>
      <c r="C198" t="s">
        <v>455</v>
      </c>
      <c r="D198" s="30">
        <v>100</v>
      </c>
      <c r="E198" s="1">
        <v>36194</v>
      </c>
      <c r="G198">
        <f t="shared" si="3"/>
        <v>100</v>
      </c>
    </row>
    <row r="199" spans="1:7" ht="12.75">
      <c r="A199" s="1">
        <v>36192</v>
      </c>
      <c r="B199" t="s">
        <v>342</v>
      </c>
      <c r="C199" t="s">
        <v>456</v>
      </c>
      <c r="D199" s="30">
        <v>100</v>
      </c>
      <c r="E199" s="1">
        <v>36194</v>
      </c>
      <c r="G199">
        <f t="shared" si="3"/>
        <v>100</v>
      </c>
    </row>
    <row r="200" spans="1:7" ht="12.75">
      <c r="A200" s="1">
        <v>36192</v>
      </c>
      <c r="B200" t="s">
        <v>12</v>
      </c>
      <c r="C200" t="s">
        <v>346</v>
      </c>
      <c r="D200" s="30">
        <v>-0.17</v>
      </c>
      <c r="G200">
        <f t="shared" si="3"/>
        <v>-0.17</v>
      </c>
    </row>
    <row r="201" spans="1:7" ht="12.75">
      <c r="A201" s="1">
        <v>36192</v>
      </c>
      <c r="B201" t="s">
        <v>12</v>
      </c>
      <c r="C201" t="s">
        <v>345</v>
      </c>
      <c r="D201" s="30">
        <v>-0.6</v>
      </c>
      <c r="G201">
        <f aca="true" t="shared" si="4" ref="G201:G216">IF(A201&lt;=Close,D201,0)</f>
        <v>-0.6</v>
      </c>
    </row>
    <row r="202" spans="1:7" ht="12.75">
      <c r="A202" s="1">
        <v>36197</v>
      </c>
      <c r="B202" t="s">
        <v>342</v>
      </c>
      <c r="C202" t="s">
        <v>457</v>
      </c>
      <c r="D202" s="30">
        <v>-25</v>
      </c>
      <c r="E202" s="29">
        <v>100077</v>
      </c>
      <c r="G202">
        <f t="shared" si="4"/>
        <v>-25</v>
      </c>
    </row>
    <row r="203" spans="1:7" ht="12.75">
      <c r="A203" s="1">
        <v>36197</v>
      </c>
      <c r="B203" t="s">
        <v>342</v>
      </c>
      <c r="C203" t="s">
        <v>458</v>
      </c>
      <c r="D203" s="30">
        <v>-25</v>
      </c>
      <c r="E203" s="29">
        <v>100077</v>
      </c>
      <c r="G203">
        <f t="shared" si="4"/>
        <v>-25</v>
      </c>
    </row>
    <row r="204" spans="1:7" ht="12.75">
      <c r="A204" s="1">
        <v>36220</v>
      </c>
      <c r="B204" t="s">
        <v>12</v>
      </c>
      <c r="C204" t="s">
        <v>346</v>
      </c>
      <c r="D204" s="30">
        <v>-0.12</v>
      </c>
      <c r="G204">
        <f t="shared" si="4"/>
        <v>-0.12</v>
      </c>
    </row>
    <row r="205" spans="1:7" ht="12.75">
      <c r="A205" s="1">
        <v>36220</v>
      </c>
      <c r="B205" t="s">
        <v>12</v>
      </c>
      <c r="C205" t="s">
        <v>345</v>
      </c>
      <c r="D205" s="30">
        <v>-1</v>
      </c>
      <c r="G205">
        <f t="shared" si="4"/>
        <v>-1</v>
      </c>
    </row>
    <row r="206" spans="1:7" ht="12.75">
      <c r="A206" s="1">
        <v>36233</v>
      </c>
      <c r="B206" t="s">
        <v>342</v>
      </c>
      <c r="C206" t="s">
        <v>363</v>
      </c>
      <c r="D206" s="30">
        <v>75</v>
      </c>
      <c r="E206" s="1">
        <v>36241</v>
      </c>
      <c r="G206">
        <f t="shared" si="4"/>
        <v>75</v>
      </c>
    </row>
    <row r="207" spans="1:7" ht="12.75">
      <c r="A207" s="1">
        <v>36237</v>
      </c>
      <c r="B207" t="s">
        <v>342</v>
      </c>
      <c r="C207" t="s">
        <v>489</v>
      </c>
      <c r="D207" s="30">
        <v>100</v>
      </c>
      <c r="E207" s="1">
        <v>36241</v>
      </c>
      <c r="G207">
        <f t="shared" si="4"/>
        <v>100</v>
      </c>
    </row>
    <row r="208" spans="1:7" ht="12.75">
      <c r="A208" s="1">
        <v>36241</v>
      </c>
      <c r="B208" t="s">
        <v>342</v>
      </c>
      <c r="C208" t="s">
        <v>427</v>
      </c>
      <c r="D208" s="30">
        <v>100</v>
      </c>
      <c r="E208" s="1">
        <v>36241</v>
      </c>
      <c r="G208">
        <f t="shared" si="4"/>
        <v>100</v>
      </c>
    </row>
    <row r="209" spans="1:7" ht="12.75">
      <c r="A209" s="1">
        <v>36242</v>
      </c>
      <c r="B209" t="s">
        <v>342</v>
      </c>
      <c r="C209" t="s">
        <v>490</v>
      </c>
      <c r="D209" s="30">
        <v>100</v>
      </c>
      <c r="E209" s="1">
        <v>36248</v>
      </c>
      <c r="G209">
        <f t="shared" si="4"/>
        <v>100</v>
      </c>
    </row>
    <row r="210" spans="1:7" ht="12.75">
      <c r="A210" s="1">
        <v>36248</v>
      </c>
      <c r="B210" t="s">
        <v>342</v>
      </c>
      <c r="C210" t="s">
        <v>372</v>
      </c>
      <c r="D210" s="30">
        <v>75</v>
      </c>
      <c r="E210" s="1">
        <v>36248</v>
      </c>
      <c r="G210">
        <f t="shared" si="4"/>
        <v>75</v>
      </c>
    </row>
    <row r="211" spans="1:7" ht="12.75">
      <c r="A211" s="1">
        <v>36248</v>
      </c>
      <c r="B211" t="s">
        <v>342</v>
      </c>
      <c r="C211" t="s">
        <v>429</v>
      </c>
      <c r="D211" s="30">
        <v>75</v>
      </c>
      <c r="E211" s="1">
        <v>36248</v>
      </c>
      <c r="G211">
        <f t="shared" si="4"/>
        <v>75</v>
      </c>
    </row>
    <row r="212" spans="1:7" ht="12.75">
      <c r="A212" s="1">
        <v>36248</v>
      </c>
      <c r="B212" t="s">
        <v>342</v>
      </c>
      <c r="C212" t="s">
        <v>395</v>
      </c>
      <c r="D212" s="30">
        <v>62</v>
      </c>
      <c r="E212" s="1">
        <v>36248</v>
      </c>
      <c r="G212">
        <f t="shared" si="4"/>
        <v>62</v>
      </c>
    </row>
    <row r="213" spans="1:7" ht="12.75">
      <c r="A213" s="1">
        <v>36249</v>
      </c>
      <c r="B213" t="s">
        <v>342</v>
      </c>
      <c r="C213" t="s">
        <v>494</v>
      </c>
      <c r="D213" s="30">
        <v>-25</v>
      </c>
      <c r="E213" s="29">
        <v>100079</v>
      </c>
      <c r="G213">
        <f t="shared" si="4"/>
        <v>-25</v>
      </c>
    </row>
    <row r="214" spans="1:7" ht="12.75">
      <c r="A214" s="1">
        <v>36249</v>
      </c>
      <c r="B214" t="s">
        <v>342</v>
      </c>
      <c r="C214" t="s">
        <v>495</v>
      </c>
      <c r="D214" s="30">
        <v>-25</v>
      </c>
      <c r="E214" s="29">
        <v>100079</v>
      </c>
      <c r="G214">
        <f t="shared" si="4"/>
        <v>-25</v>
      </c>
    </row>
    <row r="215" spans="1:7" ht="12.75">
      <c r="A215" s="1">
        <v>36249</v>
      </c>
      <c r="B215" t="s">
        <v>342</v>
      </c>
      <c r="C215" t="s">
        <v>496</v>
      </c>
      <c r="D215" s="30">
        <v>-25</v>
      </c>
      <c r="E215" s="29">
        <v>100079</v>
      </c>
      <c r="G215">
        <f t="shared" si="4"/>
        <v>-25</v>
      </c>
    </row>
    <row r="216" spans="1:7" ht="12.75">
      <c r="A216" s="1">
        <v>36249</v>
      </c>
      <c r="B216" t="s">
        <v>12</v>
      </c>
      <c r="C216" t="s">
        <v>493</v>
      </c>
      <c r="D216" s="30">
        <v>-60</v>
      </c>
      <c r="E216" s="29">
        <v>100078</v>
      </c>
      <c r="G216">
        <f t="shared" si="4"/>
        <v>-60</v>
      </c>
    </row>
    <row r="217" spans="1:7" ht="12.75">
      <c r="A217" s="1">
        <v>36251</v>
      </c>
      <c r="B217" t="s">
        <v>12</v>
      </c>
      <c r="C217" t="s">
        <v>345</v>
      </c>
      <c r="D217" s="30">
        <v>-0.3</v>
      </c>
      <c r="G217">
        <f aca="true" t="shared" si="5" ref="G217:G232">IF(A217&lt;=Close,D217,0)</f>
        <v>-0.3</v>
      </c>
    </row>
    <row r="218" spans="1:7" ht="12.75">
      <c r="A218" s="1">
        <v>36251</v>
      </c>
      <c r="B218" t="s">
        <v>12</v>
      </c>
      <c r="C218" t="s">
        <v>346</v>
      </c>
      <c r="D218" s="30">
        <v>-0.35</v>
      </c>
      <c r="G218">
        <f t="shared" si="5"/>
        <v>-0.35</v>
      </c>
    </row>
    <row r="219" spans="1:7" ht="12.75">
      <c r="A219" s="1">
        <v>36251</v>
      </c>
      <c r="B219" t="s">
        <v>12</v>
      </c>
      <c r="C219" t="s">
        <v>426</v>
      </c>
      <c r="D219" s="30">
        <v>-15</v>
      </c>
      <c r="G219">
        <f t="shared" si="5"/>
        <v>-15</v>
      </c>
    </row>
    <row r="220" spans="1:7" ht="12.75">
      <c r="A220" s="1">
        <v>36265</v>
      </c>
      <c r="B220" t="s">
        <v>352</v>
      </c>
      <c r="C220" t="s">
        <v>353</v>
      </c>
      <c r="D220" s="30">
        <v>-302.6</v>
      </c>
      <c r="E220" s="29">
        <v>100080</v>
      </c>
      <c r="G220">
        <f t="shared" si="5"/>
        <v>-302.6</v>
      </c>
    </row>
    <row r="221" spans="1:7" ht="12.75">
      <c r="A221" s="1">
        <v>36269</v>
      </c>
      <c r="B221" t="s">
        <v>342</v>
      </c>
      <c r="C221" t="s">
        <v>389</v>
      </c>
      <c r="D221" s="30">
        <v>100</v>
      </c>
      <c r="E221" s="1">
        <v>36272</v>
      </c>
      <c r="G221">
        <f t="shared" si="5"/>
        <v>100</v>
      </c>
    </row>
    <row r="222" spans="1:7" ht="12.75">
      <c r="A222" s="1">
        <v>36269</v>
      </c>
      <c r="B222" t="s">
        <v>342</v>
      </c>
      <c r="C222" t="s">
        <v>491</v>
      </c>
      <c r="D222" s="30">
        <v>75</v>
      </c>
      <c r="E222" s="1">
        <v>36272</v>
      </c>
      <c r="G222">
        <f t="shared" si="5"/>
        <v>75</v>
      </c>
    </row>
    <row r="223" spans="1:7" ht="12.75">
      <c r="A223" s="1">
        <v>36271</v>
      </c>
      <c r="B223" t="s">
        <v>342</v>
      </c>
      <c r="C223" t="s">
        <v>390</v>
      </c>
      <c r="D223" s="30">
        <v>100</v>
      </c>
      <c r="E223" s="1">
        <v>36272</v>
      </c>
      <c r="G223">
        <f t="shared" si="5"/>
        <v>100</v>
      </c>
    </row>
    <row r="224" spans="1:7" ht="12.75">
      <c r="A224" s="1">
        <v>36271</v>
      </c>
      <c r="B224" t="s">
        <v>342</v>
      </c>
      <c r="C224" t="s">
        <v>406</v>
      </c>
      <c r="D224" s="30">
        <v>100</v>
      </c>
      <c r="E224" s="1">
        <v>36272</v>
      </c>
      <c r="G224">
        <f t="shared" si="5"/>
        <v>100</v>
      </c>
    </row>
    <row r="225" spans="1:7" ht="12.75">
      <c r="A225" s="1">
        <v>36271</v>
      </c>
      <c r="B225" t="s">
        <v>342</v>
      </c>
      <c r="C225" t="s">
        <v>385</v>
      </c>
      <c r="D225" s="30">
        <v>100</v>
      </c>
      <c r="E225" s="1">
        <v>36272</v>
      </c>
      <c r="G225">
        <f t="shared" si="5"/>
        <v>100</v>
      </c>
    </row>
    <row r="226" spans="1:7" ht="12.75">
      <c r="A226" s="1">
        <v>36271</v>
      </c>
      <c r="B226" t="s">
        <v>342</v>
      </c>
      <c r="C226" t="s">
        <v>422</v>
      </c>
      <c r="D226" s="30">
        <v>75</v>
      </c>
      <c r="E226" s="1">
        <v>36272</v>
      </c>
      <c r="G226">
        <f t="shared" si="5"/>
        <v>75</v>
      </c>
    </row>
    <row r="227" spans="1:7" ht="12.75">
      <c r="A227" s="1">
        <v>36271</v>
      </c>
      <c r="B227" t="s">
        <v>342</v>
      </c>
      <c r="C227" t="s">
        <v>497</v>
      </c>
      <c r="D227" s="30">
        <v>-25</v>
      </c>
      <c r="E227" s="29">
        <v>100081</v>
      </c>
      <c r="G227">
        <f t="shared" si="5"/>
        <v>-25</v>
      </c>
    </row>
    <row r="228" spans="1:7" ht="12.75">
      <c r="A228" s="1">
        <v>36271</v>
      </c>
      <c r="B228" t="s">
        <v>342</v>
      </c>
      <c r="C228" t="s">
        <v>498</v>
      </c>
      <c r="D228" s="30">
        <v>-25</v>
      </c>
      <c r="E228" s="29">
        <v>100081</v>
      </c>
      <c r="G228">
        <f t="shared" si="5"/>
        <v>-25</v>
      </c>
    </row>
    <row r="229" spans="1:7" ht="12.75">
      <c r="A229" s="1">
        <v>36271</v>
      </c>
      <c r="B229" t="s">
        <v>342</v>
      </c>
      <c r="C229" t="s">
        <v>499</v>
      </c>
      <c r="D229" s="30">
        <v>-25</v>
      </c>
      <c r="E229" s="29">
        <v>100081</v>
      </c>
      <c r="G229">
        <f t="shared" si="5"/>
        <v>-25</v>
      </c>
    </row>
    <row r="230" spans="1:7" ht="12.75">
      <c r="A230" s="1">
        <v>36271</v>
      </c>
      <c r="B230" t="s">
        <v>342</v>
      </c>
      <c r="C230" t="s">
        <v>433</v>
      </c>
      <c r="D230" s="30">
        <v>-25</v>
      </c>
      <c r="E230" s="29">
        <v>100081</v>
      </c>
      <c r="G230">
        <f t="shared" si="5"/>
        <v>-25</v>
      </c>
    </row>
    <row r="231" spans="1:7" ht="12.75">
      <c r="A231" s="1">
        <v>36271</v>
      </c>
      <c r="B231" t="s">
        <v>342</v>
      </c>
      <c r="C231" t="s">
        <v>437</v>
      </c>
      <c r="D231" s="30">
        <v>-25</v>
      </c>
      <c r="E231" s="29">
        <v>100081</v>
      </c>
      <c r="G231">
        <f t="shared" si="5"/>
        <v>-25</v>
      </c>
    </row>
    <row r="232" spans="1:7" ht="12.75">
      <c r="A232" s="1">
        <v>36271</v>
      </c>
      <c r="B232" t="s">
        <v>342</v>
      </c>
      <c r="C232" t="s">
        <v>413</v>
      </c>
      <c r="D232" s="30">
        <v>-25</v>
      </c>
      <c r="E232" s="29">
        <v>100081</v>
      </c>
      <c r="G232">
        <f t="shared" si="5"/>
        <v>-25</v>
      </c>
    </row>
    <row r="233" spans="1:7" ht="12.75">
      <c r="A233" s="1">
        <v>36271</v>
      </c>
      <c r="B233" t="s">
        <v>342</v>
      </c>
      <c r="C233" t="s">
        <v>500</v>
      </c>
      <c r="D233" s="30">
        <v>-25</v>
      </c>
      <c r="E233" s="29">
        <v>100081</v>
      </c>
      <c r="G233">
        <f aca="true" t="shared" si="6" ref="G233:G248">IF(A233&lt;=Close,D233,0)</f>
        <v>-25</v>
      </c>
    </row>
    <row r="234" spans="1:7" ht="12.75">
      <c r="A234" s="1">
        <v>36271</v>
      </c>
      <c r="B234" t="s">
        <v>342</v>
      </c>
      <c r="C234" t="s">
        <v>410</v>
      </c>
      <c r="D234" s="30">
        <v>-25</v>
      </c>
      <c r="E234" s="29">
        <v>100081</v>
      </c>
      <c r="G234">
        <f t="shared" si="6"/>
        <v>-25</v>
      </c>
    </row>
    <row r="235" spans="1:7" ht="12.75">
      <c r="A235" s="1">
        <v>36283</v>
      </c>
      <c r="B235" t="s">
        <v>12</v>
      </c>
      <c r="C235" t="s">
        <v>346</v>
      </c>
      <c r="D235" s="30">
        <v>-0.33</v>
      </c>
      <c r="G235">
        <f t="shared" si="6"/>
        <v>-0.33</v>
      </c>
    </row>
    <row r="236" spans="1:7" ht="12.75">
      <c r="A236" s="1">
        <v>36283</v>
      </c>
      <c r="B236" t="s">
        <v>12</v>
      </c>
      <c r="C236" t="s">
        <v>345</v>
      </c>
      <c r="D236" s="30">
        <v>-2.3</v>
      </c>
      <c r="G236">
        <f t="shared" si="6"/>
        <v>-2.3</v>
      </c>
    </row>
    <row r="237" spans="1:7" ht="12.75">
      <c r="A237" s="1">
        <v>36293</v>
      </c>
      <c r="B237" t="s">
        <v>27</v>
      </c>
      <c r="C237" t="s">
        <v>513</v>
      </c>
      <c r="D237" s="30">
        <v>-300</v>
      </c>
      <c r="G237">
        <f t="shared" si="6"/>
        <v>-300</v>
      </c>
    </row>
    <row r="238" spans="1:7" ht="12.75">
      <c r="A238" s="1">
        <v>36312</v>
      </c>
      <c r="B238" t="s">
        <v>342</v>
      </c>
      <c r="C238" t="s">
        <v>511</v>
      </c>
      <c r="D238" s="30">
        <v>100</v>
      </c>
      <c r="G238">
        <f t="shared" si="6"/>
        <v>100</v>
      </c>
    </row>
    <row r="239" spans="1:7" ht="12.75">
      <c r="A239" s="1">
        <v>36312</v>
      </c>
      <c r="B239" t="s">
        <v>12</v>
      </c>
      <c r="C239" t="s">
        <v>345</v>
      </c>
      <c r="D239" s="30">
        <v>-0.7</v>
      </c>
      <c r="G239">
        <f t="shared" si="6"/>
        <v>-0.7</v>
      </c>
    </row>
    <row r="240" spans="1:7" ht="12.75">
      <c r="A240" s="1">
        <v>36331</v>
      </c>
      <c r="B240" t="s">
        <v>342</v>
      </c>
      <c r="C240" t="s">
        <v>503</v>
      </c>
      <c r="D240" s="30">
        <v>-25</v>
      </c>
      <c r="E240" s="29">
        <v>100082</v>
      </c>
      <c r="G240">
        <f t="shared" si="6"/>
        <v>-25</v>
      </c>
    </row>
    <row r="241" spans="1:7" ht="12.75">
      <c r="A241" s="1">
        <v>36342</v>
      </c>
      <c r="B241" t="s">
        <v>12</v>
      </c>
      <c r="C241" t="s">
        <v>346</v>
      </c>
      <c r="D241" s="30">
        <v>-0.06</v>
      </c>
      <c r="G241">
        <f t="shared" si="6"/>
        <v>-0.06</v>
      </c>
    </row>
    <row r="242" spans="1:7" ht="12.75">
      <c r="A242" s="1">
        <v>36342</v>
      </c>
      <c r="B242" t="s">
        <v>12</v>
      </c>
      <c r="C242" t="s">
        <v>345</v>
      </c>
      <c r="D242" s="30">
        <v>-0.3</v>
      </c>
      <c r="G242">
        <f t="shared" si="6"/>
        <v>-0.3</v>
      </c>
    </row>
    <row r="243" spans="1:7" ht="12.75">
      <c r="A243" s="1">
        <v>36342</v>
      </c>
      <c r="B243" t="s">
        <v>12</v>
      </c>
      <c r="C243" t="s">
        <v>426</v>
      </c>
      <c r="D243" s="30">
        <v>-15</v>
      </c>
      <c r="G243">
        <f t="shared" si="6"/>
        <v>-15</v>
      </c>
    </row>
    <row r="244" spans="1:7" ht="12.75">
      <c r="A244" s="1">
        <v>36356</v>
      </c>
      <c r="B244" t="s">
        <v>342</v>
      </c>
      <c r="C244" t="s">
        <v>502</v>
      </c>
      <c r="D244" s="30">
        <v>100</v>
      </c>
      <c r="G244">
        <f t="shared" si="6"/>
        <v>100</v>
      </c>
    </row>
    <row r="245" spans="1:7" ht="12.75">
      <c r="A245" s="1">
        <v>36364</v>
      </c>
      <c r="B245" t="s">
        <v>342</v>
      </c>
      <c r="C245" t="s">
        <v>383</v>
      </c>
      <c r="D245" s="30">
        <v>100</v>
      </c>
      <c r="G245">
        <f t="shared" si="6"/>
        <v>100</v>
      </c>
    </row>
    <row r="246" spans="1:7" ht="12.75">
      <c r="A246" s="1">
        <v>36367</v>
      </c>
      <c r="B246" t="s">
        <v>352</v>
      </c>
      <c r="C246" t="s">
        <v>353</v>
      </c>
      <c r="D246" s="30">
        <v>-254.1</v>
      </c>
      <c r="E246" s="2" t="s">
        <v>526</v>
      </c>
      <c r="G246">
        <f t="shared" si="6"/>
        <v>-254.1</v>
      </c>
    </row>
    <row r="247" spans="1:7" ht="12.75">
      <c r="A247" s="1">
        <v>36374</v>
      </c>
      <c r="B247" t="s">
        <v>12</v>
      </c>
      <c r="C247" t="s">
        <v>346</v>
      </c>
      <c r="D247" s="30">
        <v>-0.12</v>
      </c>
      <c r="G247">
        <f t="shared" si="6"/>
        <v>-0.12</v>
      </c>
    </row>
    <row r="248" spans="1:7" ht="12.75">
      <c r="A248" s="1">
        <v>36374</v>
      </c>
      <c r="B248" t="s">
        <v>12</v>
      </c>
      <c r="C248" t="s">
        <v>345</v>
      </c>
      <c r="D248" s="30">
        <v>-1.7</v>
      </c>
      <c r="G248">
        <f t="shared" si="6"/>
        <v>-1.7</v>
      </c>
    </row>
    <row r="249" spans="1:7" ht="12.75">
      <c r="A249" s="1">
        <v>36376</v>
      </c>
      <c r="B249" t="s">
        <v>342</v>
      </c>
      <c r="C249" t="s">
        <v>501</v>
      </c>
      <c r="D249" s="30">
        <v>75</v>
      </c>
      <c r="G249">
        <f aca="true" t="shared" si="7" ref="G249:G285">IF(A249&lt;=Close,D249,0)</f>
        <v>75</v>
      </c>
    </row>
    <row r="250" spans="1:7" ht="12.75">
      <c r="A250" s="1">
        <v>36377</v>
      </c>
      <c r="B250" t="s">
        <v>27</v>
      </c>
      <c r="C250" t="s">
        <v>397</v>
      </c>
      <c r="D250" s="30">
        <v>-25</v>
      </c>
      <c r="E250" s="29">
        <v>100083</v>
      </c>
      <c r="G250">
        <f t="shared" si="7"/>
        <v>-25</v>
      </c>
    </row>
    <row r="251" spans="1:7" ht="12.75">
      <c r="A251" s="1">
        <v>36377</v>
      </c>
      <c r="B251" t="s">
        <v>342</v>
      </c>
      <c r="C251" t="s">
        <v>512</v>
      </c>
      <c r="D251" s="30">
        <v>-25</v>
      </c>
      <c r="E251" s="29">
        <v>100083</v>
      </c>
      <c r="G251">
        <f t="shared" si="7"/>
        <v>-25</v>
      </c>
    </row>
    <row r="252" spans="1:7" ht="12.75">
      <c r="A252" s="1">
        <v>36377</v>
      </c>
      <c r="B252" t="s">
        <v>40</v>
      </c>
      <c r="C252" t="s">
        <v>619</v>
      </c>
      <c r="D252" s="30">
        <v>-120</v>
      </c>
      <c r="E252" s="29">
        <v>100083</v>
      </c>
      <c r="G252">
        <f t="shared" si="7"/>
        <v>-120</v>
      </c>
    </row>
    <row r="253" spans="1:7" ht="12.75">
      <c r="A253" s="1">
        <v>36382</v>
      </c>
      <c r="B253" t="s">
        <v>342</v>
      </c>
      <c r="C253" t="s">
        <v>514</v>
      </c>
      <c r="D253" s="30">
        <v>-25</v>
      </c>
      <c r="E253" s="29">
        <v>100084</v>
      </c>
      <c r="G253">
        <f t="shared" si="7"/>
        <v>-25</v>
      </c>
    </row>
    <row r="254" spans="1:7" ht="12.75">
      <c r="A254" s="1">
        <v>36382</v>
      </c>
      <c r="B254" t="s">
        <v>28</v>
      </c>
      <c r="C254" t="s">
        <v>515</v>
      </c>
      <c r="D254" s="30">
        <v>-25</v>
      </c>
      <c r="E254" s="29">
        <v>100084</v>
      </c>
      <c r="G254">
        <f t="shared" si="7"/>
        <v>-25</v>
      </c>
    </row>
    <row r="255" spans="1:7" ht="12.75">
      <c r="A255" s="1">
        <v>36404</v>
      </c>
      <c r="B255" t="s">
        <v>12</v>
      </c>
      <c r="C255" t="s">
        <v>346</v>
      </c>
      <c r="D255" s="30">
        <v>-0.14</v>
      </c>
      <c r="G255">
        <f t="shared" si="7"/>
        <v>-0.14</v>
      </c>
    </row>
    <row r="256" spans="1:7" ht="12.75">
      <c r="A256" s="1">
        <v>36404</v>
      </c>
      <c r="B256" t="s">
        <v>12</v>
      </c>
      <c r="C256" t="s">
        <v>345</v>
      </c>
      <c r="D256" s="30">
        <v>-1</v>
      </c>
      <c r="G256">
        <f t="shared" si="7"/>
        <v>-1</v>
      </c>
    </row>
    <row r="257" spans="1:7" ht="12.75">
      <c r="A257" s="1">
        <v>36404</v>
      </c>
      <c r="B257" t="s">
        <v>12</v>
      </c>
      <c r="C257" t="s">
        <v>426</v>
      </c>
      <c r="D257" s="30">
        <v>-10</v>
      </c>
      <c r="G257">
        <f t="shared" si="7"/>
        <v>-10</v>
      </c>
    </row>
    <row r="258" spans="1:7" ht="12.75">
      <c r="A258" s="1">
        <v>36441</v>
      </c>
      <c r="B258" t="s">
        <v>342</v>
      </c>
      <c r="C258" t="s">
        <v>372</v>
      </c>
      <c r="D258" s="30">
        <v>75</v>
      </c>
      <c r="G258">
        <f t="shared" si="7"/>
        <v>75</v>
      </c>
    </row>
    <row r="259" spans="1:7" ht="12.75">
      <c r="A259" s="1">
        <v>36441</v>
      </c>
      <c r="B259" t="s">
        <v>342</v>
      </c>
      <c r="C259" t="s">
        <v>394</v>
      </c>
      <c r="D259" s="30">
        <v>75</v>
      </c>
      <c r="G259">
        <f t="shared" si="7"/>
        <v>75</v>
      </c>
    </row>
    <row r="260" spans="1:7" ht="12.75">
      <c r="A260" s="1">
        <v>36441</v>
      </c>
      <c r="B260" t="s">
        <v>342</v>
      </c>
      <c r="C260" t="s">
        <v>527</v>
      </c>
      <c r="D260" s="30">
        <v>75</v>
      </c>
      <c r="G260">
        <f t="shared" si="7"/>
        <v>75</v>
      </c>
    </row>
    <row r="261" spans="1:7" ht="12.75">
      <c r="A261" s="1">
        <v>36445</v>
      </c>
      <c r="B261" t="s">
        <v>342</v>
      </c>
      <c r="C261" t="s">
        <v>423</v>
      </c>
      <c r="D261" s="30">
        <v>100</v>
      </c>
      <c r="G261">
        <f t="shared" si="7"/>
        <v>100</v>
      </c>
    </row>
    <row r="262" spans="1:7" ht="12.75">
      <c r="A262" s="1">
        <v>36445</v>
      </c>
      <c r="B262" t="s">
        <v>352</v>
      </c>
      <c r="C262" t="s">
        <v>353</v>
      </c>
      <c r="D262" s="30">
        <v>-189.6</v>
      </c>
      <c r="E262" s="29">
        <v>100085</v>
      </c>
      <c r="G262">
        <f t="shared" si="7"/>
        <v>-189.6</v>
      </c>
    </row>
    <row r="263" spans="1:7" ht="12.75">
      <c r="A263" s="1">
        <v>36451</v>
      </c>
      <c r="B263" t="s">
        <v>342</v>
      </c>
      <c r="C263" t="s">
        <v>385</v>
      </c>
      <c r="D263" s="30">
        <v>100</v>
      </c>
      <c r="G263">
        <f t="shared" si="7"/>
        <v>100</v>
      </c>
    </row>
    <row r="264" spans="1:7" ht="12.75">
      <c r="A264" s="1">
        <v>36451</v>
      </c>
      <c r="B264" t="s">
        <v>342</v>
      </c>
      <c r="C264" t="s">
        <v>528</v>
      </c>
      <c r="D264" s="30">
        <v>100</v>
      </c>
      <c r="G264">
        <f t="shared" si="7"/>
        <v>100</v>
      </c>
    </row>
    <row r="265" spans="1:7" ht="12.75">
      <c r="A265" s="1">
        <v>36451</v>
      </c>
      <c r="B265" t="s">
        <v>342</v>
      </c>
      <c r="C265" t="s">
        <v>379</v>
      </c>
      <c r="D265" s="30">
        <v>75</v>
      </c>
      <c r="G265">
        <f t="shared" si="7"/>
        <v>75</v>
      </c>
    </row>
    <row r="266" spans="1:7" ht="12.75">
      <c r="A266" s="1">
        <v>36451</v>
      </c>
      <c r="B266" t="s">
        <v>342</v>
      </c>
      <c r="C266" t="s">
        <v>395</v>
      </c>
      <c r="D266" s="30">
        <v>37</v>
      </c>
      <c r="G266">
        <f t="shared" si="7"/>
        <v>37</v>
      </c>
    </row>
    <row r="267" spans="1:7" ht="12.75">
      <c r="A267" s="1">
        <v>36451</v>
      </c>
      <c r="B267" t="s">
        <v>342</v>
      </c>
      <c r="C267" t="s">
        <v>425</v>
      </c>
      <c r="D267" s="30">
        <v>-25</v>
      </c>
      <c r="E267" s="29">
        <v>100087</v>
      </c>
      <c r="G267">
        <f t="shared" si="7"/>
        <v>-25</v>
      </c>
    </row>
    <row r="268" spans="1:7" ht="12.75">
      <c r="A268" s="1">
        <v>36451</v>
      </c>
      <c r="B268" t="s">
        <v>342</v>
      </c>
      <c r="C268" t="s">
        <v>500</v>
      </c>
      <c r="D268" s="30">
        <v>-25</v>
      </c>
      <c r="E268" s="29">
        <v>100087</v>
      </c>
      <c r="G268">
        <f t="shared" si="7"/>
        <v>-25</v>
      </c>
    </row>
    <row r="269" spans="1:7" ht="12.75">
      <c r="A269" s="1">
        <v>36451</v>
      </c>
      <c r="B269" t="s">
        <v>40</v>
      </c>
      <c r="C269" t="s">
        <v>532</v>
      </c>
      <c r="D269" s="30">
        <v>-81.17</v>
      </c>
      <c r="E269" s="29">
        <v>100086</v>
      </c>
      <c r="G269">
        <f t="shared" si="7"/>
        <v>-81.17</v>
      </c>
    </row>
    <row r="270" spans="1:7" ht="12.75">
      <c r="A270" s="1">
        <v>36451</v>
      </c>
      <c r="B270" t="s">
        <v>40</v>
      </c>
      <c r="C270" t="s">
        <v>532</v>
      </c>
      <c r="D270" s="30">
        <v>-82.89</v>
      </c>
      <c r="E270" s="29">
        <v>100086</v>
      </c>
      <c r="G270">
        <f t="shared" si="7"/>
        <v>-82.89</v>
      </c>
    </row>
    <row r="271" spans="1:7" ht="12.75">
      <c r="A271" s="1">
        <v>36451</v>
      </c>
      <c r="B271" t="s">
        <v>40</v>
      </c>
      <c r="C271" t="s">
        <v>532</v>
      </c>
      <c r="D271" s="30">
        <v>-113.51</v>
      </c>
      <c r="E271" s="29">
        <v>100086</v>
      </c>
      <c r="G271">
        <f t="shared" si="7"/>
        <v>-113.51</v>
      </c>
    </row>
    <row r="272" spans="1:7" ht="12.75">
      <c r="A272" s="1">
        <v>36453</v>
      </c>
      <c r="B272" t="s">
        <v>342</v>
      </c>
      <c r="C272" t="s">
        <v>423</v>
      </c>
      <c r="D272" s="30">
        <v>100</v>
      </c>
      <c r="G272">
        <f t="shared" si="7"/>
        <v>100</v>
      </c>
    </row>
    <row r="273" spans="1:7" ht="12.75">
      <c r="A273" s="1">
        <v>36453</v>
      </c>
      <c r="B273" t="s">
        <v>342</v>
      </c>
      <c r="C273" t="s">
        <v>389</v>
      </c>
      <c r="D273" s="30">
        <v>100</v>
      </c>
      <c r="G273">
        <f t="shared" si="7"/>
        <v>100</v>
      </c>
    </row>
    <row r="274" spans="1:7" ht="12.75">
      <c r="A274" s="1">
        <v>36453</v>
      </c>
      <c r="B274" t="s">
        <v>342</v>
      </c>
      <c r="C274" t="s">
        <v>425</v>
      </c>
      <c r="D274" s="30">
        <v>-25</v>
      </c>
      <c r="E274" s="29">
        <v>100088</v>
      </c>
      <c r="G274">
        <f t="shared" si="7"/>
        <v>-25</v>
      </c>
    </row>
    <row r="275" spans="1:7" ht="12.75">
      <c r="A275" s="1">
        <v>36453</v>
      </c>
      <c r="B275" t="s">
        <v>342</v>
      </c>
      <c r="C275" t="s">
        <v>498</v>
      </c>
      <c r="D275" s="30">
        <v>-25</v>
      </c>
      <c r="E275" s="29">
        <v>100088</v>
      </c>
      <c r="G275">
        <f t="shared" si="7"/>
        <v>-25</v>
      </c>
    </row>
    <row r="276" spans="1:7" ht="12.75">
      <c r="A276" s="1">
        <v>36455</v>
      </c>
      <c r="B276" t="s">
        <v>342</v>
      </c>
      <c r="C276" t="s">
        <v>343</v>
      </c>
      <c r="D276" s="30">
        <v>100</v>
      </c>
      <c r="G276">
        <f t="shared" si="7"/>
        <v>100</v>
      </c>
    </row>
    <row r="277" spans="1:7" ht="12.75">
      <c r="A277" s="1">
        <v>36517</v>
      </c>
      <c r="B277" t="s">
        <v>342</v>
      </c>
      <c r="C277" t="s">
        <v>429</v>
      </c>
      <c r="D277" s="30">
        <v>100</v>
      </c>
      <c r="G277">
        <f t="shared" si="7"/>
        <v>100</v>
      </c>
    </row>
    <row r="278" spans="1:7" ht="12.75">
      <c r="A278" s="1">
        <v>36530</v>
      </c>
      <c r="B278" t="s">
        <v>342</v>
      </c>
      <c r="C278" t="s">
        <v>418</v>
      </c>
      <c r="D278" s="30">
        <v>-25</v>
      </c>
      <c r="E278" s="29">
        <v>100089</v>
      </c>
      <c r="G278">
        <f t="shared" si="7"/>
        <v>-25</v>
      </c>
    </row>
    <row r="279" spans="1:7" ht="12.75">
      <c r="A279" s="1">
        <v>36530</v>
      </c>
      <c r="B279" t="s">
        <v>342</v>
      </c>
      <c r="C279" t="s">
        <v>431</v>
      </c>
      <c r="D279" s="30">
        <v>-25</v>
      </c>
      <c r="E279" s="29">
        <v>100089</v>
      </c>
      <c r="G279">
        <f t="shared" si="7"/>
        <v>-25</v>
      </c>
    </row>
    <row r="280" spans="1:7" ht="12.75">
      <c r="A280" s="1">
        <v>36530</v>
      </c>
      <c r="B280" t="s">
        <v>40</v>
      </c>
      <c r="C280" t="s">
        <v>532</v>
      </c>
      <c r="D280" s="30">
        <v>-94.69</v>
      </c>
      <c r="E280" s="29">
        <v>100089</v>
      </c>
      <c r="G280">
        <f t="shared" si="7"/>
        <v>-94.69</v>
      </c>
    </row>
    <row r="281" spans="1:7" ht="12.75">
      <c r="A281" s="1">
        <v>36530</v>
      </c>
      <c r="B281" t="s">
        <v>40</v>
      </c>
      <c r="C281" t="s">
        <v>532</v>
      </c>
      <c r="D281" s="30">
        <v>-96.72</v>
      </c>
      <c r="E281" s="29">
        <v>100089</v>
      </c>
      <c r="G281">
        <f t="shared" si="7"/>
        <v>-96.72</v>
      </c>
    </row>
    <row r="282" spans="1:7" ht="12.75">
      <c r="A282" s="1">
        <v>36530</v>
      </c>
      <c r="B282" t="s">
        <v>40</v>
      </c>
      <c r="C282" t="s">
        <v>619</v>
      </c>
      <c r="D282" s="30">
        <v>-120</v>
      </c>
      <c r="E282" s="29">
        <v>100089</v>
      </c>
      <c r="G282">
        <f t="shared" si="7"/>
        <v>-120</v>
      </c>
    </row>
    <row r="283" spans="1:7" ht="12.75">
      <c r="A283" s="1">
        <v>36530</v>
      </c>
      <c r="B283" t="s">
        <v>352</v>
      </c>
      <c r="C283" t="s">
        <v>353</v>
      </c>
      <c r="D283" s="30">
        <v>-168.85</v>
      </c>
      <c r="E283" s="29">
        <v>100090</v>
      </c>
      <c r="G283">
        <f t="shared" si="7"/>
        <v>-168.85</v>
      </c>
    </row>
    <row r="284" spans="1:7" ht="12.75">
      <c r="A284" s="1">
        <v>36623</v>
      </c>
      <c r="B284" t="s">
        <v>342</v>
      </c>
      <c r="C284" t="s">
        <v>403</v>
      </c>
      <c r="D284" s="30">
        <v>100</v>
      </c>
      <c r="G284">
        <f t="shared" si="7"/>
        <v>100</v>
      </c>
    </row>
    <row r="285" spans="1:7" ht="12.75">
      <c r="A285" s="1">
        <v>36630</v>
      </c>
      <c r="B285" t="s">
        <v>342</v>
      </c>
      <c r="C285" t="s">
        <v>535</v>
      </c>
      <c r="D285" s="30">
        <v>100</v>
      </c>
      <c r="G285">
        <f t="shared" si="7"/>
        <v>100</v>
      </c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89"/>
  <sheetViews>
    <sheetView zoomScale="75" zoomScaleNormal="75" workbookViewId="0" topLeftCell="A45">
      <selection activeCell="D60" sqref="D60"/>
    </sheetView>
  </sheetViews>
  <sheetFormatPr defaultColWidth="9.7109375" defaultRowHeight="12.75"/>
  <cols>
    <col min="1" max="1" width="9.7109375" style="1" customWidth="1"/>
    <col min="3" max="3" width="32.7109375" style="0" customWidth="1"/>
    <col min="4" max="4" width="10.7109375" style="30" customWidth="1"/>
    <col min="5" max="6" width="10.7109375" style="2" customWidth="1"/>
  </cols>
  <sheetData>
    <row r="1" spans="1:7" ht="12.75">
      <c r="A1" s="1" t="s">
        <v>54</v>
      </c>
      <c r="B1" t="s">
        <v>337</v>
      </c>
      <c r="C1" t="s">
        <v>338</v>
      </c>
      <c r="D1" s="30" t="s">
        <v>339</v>
      </c>
      <c r="E1" s="29" t="s">
        <v>340</v>
      </c>
      <c r="F1" s="29" t="s">
        <v>32</v>
      </c>
      <c r="G1" t="s">
        <v>341</v>
      </c>
    </row>
    <row r="2" spans="1:11" ht="12.75">
      <c r="A2" s="1">
        <v>34835</v>
      </c>
      <c r="B2" t="s">
        <v>352</v>
      </c>
      <c r="C2" t="s">
        <v>459</v>
      </c>
      <c r="D2" s="30">
        <f>F2-E2</f>
        <v>90.95000000000005</v>
      </c>
      <c r="E2" s="2">
        <f>3*133+173</f>
        <v>572</v>
      </c>
      <c r="F2" s="2">
        <v>662.95</v>
      </c>
      <c r="G2">
        <f>IF(A2&lt;=Close,D2,0)</f>
        <v>90.95000000000005</v>
      </c>
      <c r="H2" s="2"/>
      <c r="I2" s="2"/>
      <c r="J2" s="2"/>
      <c r="K2" s="2"/>
    </row>
    <row r="3" spans="1:7" ht="12.75">
      <c r="A3" s="1">
        <v>34881</v>
      </c>
      <c r="B3" t="s">
        <v>342</v>
      </c>
      <c r="C3" t="s">
        <v>460</v>
      </c>
      <c r="D3" s="30">
        <v>-50</v>
      </c>
      <c r="G3">
        <f aca="true" t="shared" si="0" ref="G3:G18">IF(A3&lt;=Close,D3,0)</f>
        <v>-50</v>
      </c>
    </row>
    <row r="4" spans="1:7" ht="12.75">
      <c r="A4" s="1">
        <v>34901</v>
      </c>
      <c r="B4" t="s">
        <v>352</v>
      </c>
      <c r="C4" t="s">
        <v>353</v>
      </c>
      <c r="D4" s="30">
        <v>123.65</v>
      </c>
      <c r="G4">
        <f t="shared" si="0"/>
        <v>123.65</v>
      </c>
    </row>
    <row r="5" spans="1:7" ht="12.75">
      <c r="A5" s="1">
        <v>34990</v>
      </c>
      <c r="B5" t="s">
        <v>352</v>
      </c>
      <c r="C5" t="s">
        <v>353</v>
      </c>
      <c r="D5" s="30">
        <v>126.9</v>
      </c>
      <c r="G5">
        <f t="shared" si="0"/>
        <v>126.9</v>
      </c>
    </row>
    <row r="6" spans="1:7" ht="12.75">
      <c r="A6" s="1">
        <v>35005</v>
      </c>
      <c r="B6" t="s">
        <v>354</v>
      </c>
      <c r="C6" t="s">
        <v>461</v>
      </c>
      <c r="D6" s="30">
        <v>-6.1</v>
      </c>
      <c r="G6">
        <f t="shared" si="0"/>
        <v>-6.1</v>
      </c>
    </row>
    <row r="7" spans="1:7" ht="12.75">
      <c r="A7" s="1">
        <v>35036</v>
      </c>
      <c r="B7" t="s">
        <v>40</v>
      </c>
      <c r="C7" t="s">
        <v>359</v>
      </c>
      <c r="D7" s="30">
        <v>5.6</v>
      </c>
      <c r="G7">
        <f t="shared" si="0"/>
        <v>5.6</v>
      </c>
    </row>
    <row r="8" spans="1:7" ht="12.75">
      <c r="A8" s="1">
        <v>35036</v>
      </c>
      <c r="B8" t="s">
        <v>40</v>
      </c>
      <c r="C8" t="s">
        <v>462</v>
      </c>
      <c r="D8" s="30">
        <v>730</v>
      </c>
      <c r="G8">
        <f t="shared" si="0"/>
        <v>730</v>
      </c>
    </row>
    <row r="9" spans="1:7" ht="12.75">
      <c r="A9" s="1">
        <v>35036</v>
      </c>
      <c r="B9" t="s">
        <v>40</v>
      </c>
      <c r="C9" t="s">
        <v>358</v>
      </c>
      <c r="D9" s="30">
        <v>250</v>
      </c>
      <c r="G9">
        <f t="shared" si="0"/>
        <v>250</v>
      </c>
    </row>
    <row r="10" spans="1:7" ht="12.75">
      <c r="A10" s="1">
        <v>35036</v>
      </c>
      <c r="B10" t="s">
        <v>40</v>
      </c>
      <c r="C10" t="s">
        <v>360</v>
      </c>
      <c r="D10" s="30">
        <v>1</v>
      </c>
      <c r="G10">
        <f t="shared" si="0"/>
        <v>1</v>
      </c>
    </row>
    <row r="11" spans="1:7" ht="12.75">
      <c r="A11" s="1">
        <v>35040</v>
      </c>
      <c r="B11" t="s">
        <v>28</v>
      </c>
      <c r="C11" t="s">
        <v>463</v>
      </c>
      <c r="D11" s="30">
        <v>-490</v>
      </c>
      <c r="G11">
        <f t="shared" si="0"/>
        <v>-490</v>
      </c>
    </row>
    <row r="12" spans="1:7" ht="12.75">
      <c r="A12" s="1">
        <v>35044</v>
      </c>
      <c r="B12" t="s">
        <v>342</v>
      </c>
      <c r="C12" t="s">
        <v>363</v>
      </c>
      <c r="D12" s="30">
        <v>-50</v>
      </c>
      <c r="G12">
        <f t="shared" si="0"/>
        <v>-50</v>
      </c>
    </row>
    <row r="13" spans="1:7" ht="12.75">
      <c r="A13" s="1">
        <v>35076</v>
      </c>
      <c r="B13" t="s">
        <v>12</v>
      </c>
      <c r="C13" t="s">
        <v>464</v>
      </c>
      <c r="D13" s="30">
        <v>70</v>
      </c>
      <c r="G13">
        <f t="shared" si="0"/>
        <v>70</v>
      </c>
    </row>
    <row r="14" spans="1:7" ht="12.75">
      <c r="A14" s="1">
        <v>35088</v>
      </c>
      <c r="B14" t="s">
        <v>342</v>
      </c>
      <c r="C14" t="s">
        <v>465</v>
      </c>
      <c r="D14" s="30">
        <v>-50</v>
      </c>
      <c r="G14">
        <f t="shared" si="0"/>
        <v>-50</v>
      </c>
    </row>
    <row r="15" spans="1:7" ht="12.75">
      <c r="A15" s="1">
        <v>35115</v>
      </c>
      <c r="B15" t="s">
        <v>352</v>
      </c>
      <c r="C15" t="s">
        <v>353</v>
      </c>
      <c r="D15" s="30">
        <v>64.7</v>
      </c>
      <c r="G15">
        <f t="shared" si="0"/>
        <v>64.7</v>
      </c>
    </row>
    <row r="16" spans="1:7" ht="12.75">
      <c r="A16" s="1">
        <v>35118</v>
      </c>
      <c r="B16" t="s">
        <v>342</v>
      </c>
      <c r="C16" t="s">
        <v>390</v>
      </c>
      <c r="D16" s="30">
        <v>-50</v>
      </c>
      <c r="G16">
        <f t="shared" si="0"/>
        <v>-50</v>
      </c>
    </row>
    <row r="17" spans="1:7" ht="12.75">
      <c r="A17" s="1">
        <v>35136</v>
      </c>
      <c r="B17" t="s">
        <v>354</v>
      </c>
      <c r="C17" t="s">
        <v>355</v>
      </c>
      <c r="D17" s="30">
        <v>24.2</v>
      </c>
      <c r="G17">
        <f t="shared" si="0"/>
        <v>24.2</v>
      </c>
    </row>
    <row r="18" spans="1:7" ht="12.75">
      <c r="A18" s="1">
        <v>35140</v>
      </c>
      <c r="B18" t="s">
        <v>352</v>
      </c>
      <c r="C18" t="s">
        <v>353</v>
      </c>
      <c r="D18" s="30">
        <v>102.95</v>
      </c>
      <c r="G18">
        <f t="shared" si="0"/>
        <v>102.95</v>
      </c>
    </row>
    <row r="19" spans="1:7" ht="12.75">
      <c r="A19" s="1">
        <v>35156</v>
      </c>
      <c r="B19" t="s">
        <v>28</v>
      </c>
      <c r="C19" t="s">
        <v>466</v>
      </c>
      <c r="D19" s="30">
        <v>-180</v>
      </c>
      <c r="F19" t="s">
        <v>467</v>
      </c>
      <c r="G19">
        <f aca="true" t="shared" si="1" ref="G19:G34">IF(A19&lt;=Close,D19,0)</f>
        <v>-180</v>
      </c>
    </row>
    <row r="20" spans="1:7" ht="12.75">
      <c r="A20" s="1">
        <v>35181</v>
      </c>
      <c r="B20" t="s">
        <v>352</v>
      </c>
      <c r="C20" t="s">
        <v>353</v>
      </c>
      <c r="D20" s="30">
        <v>89.7</v>
      </c>
      <c r="F20"/>
      <c r="G20">
        <f t="shared" si="1"/>
        <v>89.7</v>
      </c>
    </row>
    <row r="21" spans="1:7" ht="12.75">
      <c r="A21" s="1">
        <v>35189</v>
      </c>
      <c r="B21" t="s">
        <v>40</v>
      </c>
      <c r="C21" t="s">
        <v>358</v>
      </c>
      <c r="D21" s="30">
        <v>250</v>
      </c>
      <c r="F21"/>
      <c r="G21">
        <f t="shared" si="1"/>
        <v>250</v>
      </c>
    </row>
    <row r="22" spans="1:7" ht="12.75">
      <c r="A22" s="1">
        <v>35207</v>
      </c>
      <c r="B22" t="s">
        <v>352</v>
      </c>
      <c r="C22" t="s">
        <v>353</v>
      </c>
      <c r="D22" s="30">
        <v>65.2</v>
      </c>
      <c r="F22"/>
      <c r="G22">
        <f t="shared" si="1"/>
        <v>65.2</v>
      </c>
    </row>
    <row r="23" spans="1:7" ht="12.75">
      <c r="A23" s="1">
        <v>35207</v>
      </c>
      <c r="B23" t="s">
        <v>354</v>
      </c>
      <c r="C23" t="s">
        <v>355</v>
      </c>
      <c r="D23" s="30">
        <v>10.75</v>
      </c>
      <c r="F23"/>
      <c r="G23">
        <f t="shared" si="1"/>
        <v>10.75</v>
      </c>
    </row>
    <row r="24" spans="1:7" ht="12.75">
      <c r="A24" s="1">
        <v>35236</v>
      </c>
      <c r="B24" t="s">
        <v>354</v>
      </c>
      <c r="C24" t="s">
        <v>355</v>
      </c>
      <c r="D24" s="30">
        <v>11.65</v>
      </c>
      <c r="F24" t="s">
        <v>468</v>
      </c>
      <c r="G24">
        <f t="shared" si="1"/>
        <v>11.65</v>
      </c>
    </row>
    <row r="25" spans="1:7" ht="12.75">
      <c r="A25" s="1">
        <v>35240</v>
      </c>
      <c r="B25" t="s">
        <v>352</v>
      </c>
      <c r="C25" t="s">
        <v>353</v>
      </c>
      <c r="D25" s="30">
        <v>69.45</v>
      </c>
      <c r="F25"/>
      <c r="G25">
        <f t="shared" si="1"/>
        <v>69.45</v>
      </c>
    </row>
    <row r="26" spans="1:7" ht="12.75">
      <c r="A26" s="1">
        <v>35242</v>
      </c>
      <c r="B26" t="s">
        <v>342</v>
      </c>
      <c r="C26" t="s">
        <v>469</v>
      </c>
      <c r="D26" s="30">
        <v>-50</v>
      </c>
      <c r="F26"/>
      <c r="G26">
        <f t="shared" si="1"/>
        <v>-50</v>
      </c>
    </row>
    <row r="27" spans="1:7" ht="12.75">
      <c r="A27" s="1">
        <v>35247</v>
      </c>
      <c r="B27" t="s">
        <v>342</v>
      </c>
      <c r="C27" t="s">
        <v>460</v>
      </c>
      <c r="D27" s="30">
        <v>-50</v>
      </c>
      <c r="F27"/>
      <c r="G27">
        <f t="shared" si="1"/>
        <v>-50</v>
      </c>
    </row>
    <row r="28" spans="1:7" ht="12.75">
      <c r="A28" s="1">
        <v>35261</v>
      </c>
      <c r="B28" t="s">
        <v>352</v>
      </c>
      <c r="C28" t="s">
        <v>353</v>
      </c>
      <c r="D28" s="30">
        <v>60.7</v>
      </c>
      <c r="F28"/>
      <c r="G28">
        <f t="shared" si="1"/>
        <v>60.7</v>
      </c>
    </row>
    <row r="29" spans="1:7" ht="12.75">
      <c r="A29" s="1">
        <v>35270</v>
      </c>
      <c r="B29" t="s">
        <v>354</v>
      </c>
      <c r="C29" t="s">
        <v>355</v>
      </c>
      <c r="D29" s="30">
        <v>11.65</v>
      </c>
      <c r="F29"/>
      <c r="G29">
        <f t="shared" si="1"/>
        <v>11.65</v>
      </c>
    </row>
    <row r="30" spans="1:7" ht="12.75">
      <c r="A30" s="1">
        <v>35289</v>
      </c>
      <c r="B30" t="s">
        <v>342</v>
      </c>
      <c r="C30" t="s">
        <v>405</v>
      </c>
      <c r="D30" s="30">
        <v>-50</v>
      </c>
      <c r="F30"/>
      <c r="G30">
        <f t="shared" si="1"/>
        <v>-50</v>
      </c>
    </row>
    <row r="31" spans="1:7" ht="12.75">
      <c r="A31" s="1">
        <v>35298</v>
      </c>
      <c r="B31" t="s">
        <v>352</v>
      </c>
      <c r="C31" t="s">
        <v>353</v>
      </c>
      <c r="D31" s="30">
        <v>68.7</v>
      </c>
      <c r="F31" t="s">
        <v>468</v>
      </c>
      <c r="G31">
        <f t="shared" si="1"/>
        <v>68.7</v>
      </c>
    </row>
    <row r="32" spans="1:7" ht="12.75">
      <c r="A32" s="1">
        <v>35298</v>
      </c>
      <c r="B32" t="s">
        <v>354</v>
      </c>
      <c r="C32" t="s">
        <v>355</v>
      </c>
      <c r="D32" s="30">
        <v>11.65</v>
      </c>
      <c r="F32" t="s">
        <v>468</v>
      </c>
      <c r="G32">
        <f t="shared" si="1"/>
        <v>11.65</v>
      </c>
    </row>
    <row r="33" spans="1:7" ht="12.75">
      <c r="A33" s="1">
        <v>35330</v>
      </c>
      <c r="B33" t="s">
        <v>342</v>
      </c>
      <c r="C33" t="s">
        <v>422</v>
      </c>
      <c r="D33" s="30">
        <v>-50</v>
      </c>
      <c r="F33"/>
      <c r="G33">
        <f t="shared" si="1"/>
        <v>-50</v>
      </c>
    </row>
    <row r="34" spans="1:7" ht="12.75">
      <c r="A34" s="1">
        <v>35333</v>
      </c>
      <c r="B34" t="s">
        <v>352</v>
      </c>
      <c r="C34" t="s">
        <v>353</v>
      </c>
      <c r="D34" s="30">
        <v>81.2</v>
      </c>
      <c r="F34"/>
      <c r="G34">
        <f t="shared" si="1"/>
        <v>81.2</v>
      </c>
    </row>
    <row r="35" spans="1:7" ht="12.75">
      <c r="A35" s="1">
        <v>35333</v>
      </c>
      <c r="B35" t="s">
        <v>354</v>
      </c>
      <c r="C35" t="s">
        <v>355</v>
      </c>
      <c r="D35" s="30">
        <v>11.65</v>
      </c>
      <c r="F35"/>
      <c r="G35">
        <f aca="true" t="shared" si="2" ref="G35:G60">IF(A35&lt;=Close,D35,0)</f>
        <v>11.65</v>
      </c>
    </row>
    <row r="36" spans="1:7" ht="12.75">
      <c r="A36" s="1">
        <v>35364</v>
      </c>
      <c r="B36" t="s">
        <v>470</v>
      </c>
      <c r="C36" t="s">
        <v>349</v>
      </c>
      <c r="D36" s="30">
        <v>-300</v>
      </c>
      <c r="E36">
        <v>100002</v>
      </c>
      <c r="F36"/>
      <c r="G36">
        <f t="shared" si="2"/>
        <v>-300</v>
      </c>
    </row>
    <row r="37" spans="1:7" ht="12.75">
      <c r="A37" s="1">
        <v>35364</v>
      </c>
      <c r="B37" t="s">
        <v>470</v>
      </c>
      <c r="C37" t="s">
        <v>350</v>
      </c>
      <c r="D37" s="30">
        <v>300</v>
      </c>
      <c r="E37" s="29" t="s">
        <v>351</v>
      </c>
      <c r="F37"/>
      <c r="G37">
        <f t="shared" si="2"/>
        <v>300</v>
      </c>
    </row>
    <row r="38" spans="1:7" ht="12.75">
      <c r="A38" s="1">
        <v>35369</v>
      </c>
      <c r="B38" t="s">
        <v>470</v>
      </c>
      <c r="C38" t="s">
        <v>356</v>
      </c>
      <c r="D38" s="30">
        <v>50</v>
      </c>
      <c r="E38" s="29" t="s">
        <v>357</v>
      </c>
      <c r="F38"/>
      <c r="G38">
        <f t="shared" si="2"/>
        <v>50</v>
      </c>
    </row>
    <row r="39" spans="1:7" ht="12.75">
      <c r="A39" s="1">
        <v>35377</v>
      </c>
      <c r="B39" t="s">
        <v>470</v>
      </c>
      <c r="C39" t="s">
        <v>356</v>
      </c>
      <c r="D39" s="30">
        <v>250</v>
      </c>
      <c r="E39" s="29" t="s">
        <v>361</v>
      </c>
      <c r="F39"/>
      <c r="G39">
        <f t="shared" si="2"/>
        <v>250</v>
      </c>
    </row>
    <row r="40" spans="1:7" ht="12.75">
      <c r="A40" s="1">
        <v>35443</v>
      </c>
      <c r="B40" t="s">
        <v>342</v>
      </c>
      <c r="C40" t="s">
        <v>365</v>
      </c>
      <c r="D40" s="30">
        <v>-10</v>
      </c>
      <c r="F40" t="s">
        <v>471</v>
      </c>
      <c r="G40">
        <f t="shared" si="2"/>
        <v>-10</v>
      </c>
    </row>
    <row r="41" spans="1:7" ht="12.75">
      <c r="A41" s="1">
        <v>35477</v>
      </c>
      <c r="B41" t="s">
        <v>342</v>
      </c>
      <c r="C41" t="s">
        <v>472</v>
      </c>
      <c r="D41" s="30">
        <v>-90</v>
      </c>
      <c r="F41" t="s">
        <v>473</v>
      </c>
      <c r="G41">
        <f t="shared" si="2"/>
        <v>-90</v>
      </c>
    </row>
    <row r="42" spans="1:7" ht="12.75">
      <c r="A42" s="1">
        <v>35486</v>
      </c>
      <c r="B42" t="s">
        <v>470</v>
      </c>
      <c r="C42" t="s">
        <v>356</v>
      </c>
      <c r="D42" s="30">
        <v>20</v>
      </c>
      <c r="E42" s="29" t="s">
        <v>378</v>
      </c>
      <c r="F42" s="29"/>
      <c r="G42">
        <f t="shared" si="2"/>
        <v>20</v>
      </c>
    </row>
    <row r="43" spans="1:7" ht="12.75">
      <c r="A43" s="1">
        <v>35612</v>
      </c>
      <c r="B43" t="s">
        <v>342</v>
      </c>
      <c r="C43" t="s">
        <v>460</v>
      </c>
      <c r="D43" s="30">
        <v>-90</v>
      </c>
      <c r="E43" s="29"/>
      <c r="G43">
        <f t="shared" si="2"/>
        <v>-90</v>
      </c>
    </row>
    <row r="44" spans="1:7" ht="12.75">
      <c r="A44" s="1">
        <v>35656</v>
      </c>
      <c r="B44" t="s">
        <v>470</v>
      </c>
      <c r="C44" t="s">
        <v>397</v>
      </c>
      <c r="D44" s="30">
        <v>-20</v>
      </c>
      <c r="E44" s="29">
        <v>100021</v>
      </c>
      <c r="F44" s="29"/>
      <c r="G44">
        <f t="shared" si="2"/>
        <v>-20</v>
      </c>
    </row>
    <row r="45" spans="1:7" ht="12.75">
      <c r="A45" s="1">
        <v>35677</v>
      </c>
      <c r="B45" t="s">
        <v>470</v>
      </c>
      <c r="C45" t="s">
        <v>408</v>
      </c>
      <c r="D45" s="30">
        <v>420</v>
      </c>
      <c r="E45" s="29"/>
      <c r="G45">
        <f t="shared" si="2"/>
        <v>420</v>
      </c>
    </row>
    <row r="46" spans="1:7" ht="12.75">
      <c r="A46" s="1">
        <v>35677</v>
      </c>
      <c r="B46" t="s">
        <v>470</v>
      </c>
      <c r="C46" t="s">
        <v>407</v>
      </c>
      <c r="D46" s="30">
        <v>-720</v>
      </c>
      <c r="E46" s="29">
        <v>100024</v>
      </c>
      <c r="G46">
        <f t="shared" si="2"/>
        <v>-720</v>
      </c>
    </row>
    <row r="47" spans="1:7" ht="12.75">
      <c r="A47" s="1">
        <v>35737</v>
      </c>
      <c r="B47" t="s">
        <v>470</v>
      </c>
      <c r="C47" t="s">
        <v>419</v>
      </c>
      <c r="D47" s="30">
        <v>2140</v>
      </c>
      <c r="G47">
        <f t="shared" si="2"/>
        <v>2140</v>
      </c>
    </row>
    <row r="48" spans="1:7" ht="12.75">
      <c r="A48" s="1">
        <v>35741</v>
      </c>
      <c r="B48" t="s">
        <v>470</v>
      </c>
      <c r="C48" t="s">
        <v>421</v>
      </c>
      <c r="D48" s="30">
        <v>-1170</v>
      </c>
      <c r="E48" s="29">
        <v>100028</v>
      </c>
      <c r="G48">
        <f t="shared" si="2"/>
        <v>-1170</v>
      </c>
    </row>
    <row r="49" spans="1:7" ht="12.75">
      <c r="A49" s="1">
        <v>35744</v>
      </c>
      <c r="B49" t="s">
        <v>470</v>
      </c>
      <c r="C49" t="s">
        <v>421</v>
      </c>
      <c r="D49" s="30">
        <v>-1170</v>
      </c>
      <c r="E49" s="29">
        <v>100029</v>
      </c>
      <c r="G49">
        <f t="shared" si="2"/>
        <v>-1170</v>
      </c>
    </row>
    <row r="50" spans="1:7" ht="12.75">
      <c r="A50" s="1">
        <v>35977</v>
      </c>
      <c r="B50" t="s">
        <v>342</v>
      </c>
      <c r="C50" t="s">
        <v>460</v>
      </c>
      <c r="D50" s="30">
        <v>-75</v>
      </c>
      <c r="G50">
        <f t="shared" si="2"/>
        <v>-75</v>
      </c>
    </row>
    <row r="51" spans="1:7" ht="12.75">
      <c r="A51" s="1">
        <v>36015</v>
      </c>
      <c r="B51" t="s">
        <v>470</v>
      </c>
      <c r="C51" t="s">
        <v>397</v>
      </c>
      <c r="D51" s="30">
        <v>-25</v>
      </c>
      <c r="E51" s="29">
        <v>100071</v>
      </c>
      <c r="F51" s="29"/>
      <c r="G51">
        <f t="shared" si="2"/>
        <v>-25</v>
      </c>
    </row>
    <row r="52" spans="1:7" ht="12.75">
      <c r="A52" s="1">
        <v>36181</v>
      </c>
      <c r="B52" t="s">
        <v>352</v>
      </c>
      <c r="C52" t="s">
        <v>353</v>
      </c>
      <c r="D52" s="30">
        <v>238.85</v>
      </c>
      <c r="G52">
        <f t="shared" si="2"/>
        <v>238.85</v>
      </c>
    </row>
    <row r="53" spans="1:7" ht="12.75">
      <c r="A53" s="1">
        <v>36181</v>
      </c>
      <c r="B53" t="s">
        <v>354</v>
      </c>
      <c r="C53" t="s">
        <v>355</v>
      </c>
      <c r="D53" s="30">
        <v>34.95</v>
      </c>
      <c r="G53">
        <f t="shared" si="2"/>
        <v>34.95</v>
      </c>
    </row>
    <row r="54" spans="1:7" ht="12.75">
      <c r="A54" s="1">
        <v>36253</v>
      </c>
      <c r="B54" t="s">
        <v>342</v>
      </c>
      <c r="C54" t="s">
        <v>414</v>
      </c>
      <c r="D54" s="30">
        <v>-100</v>
      </c>
      <c r="G54">
        <f t="shared" si="2"/>
        <v>-100</v>
      </c>
    </row>
    <row r="55" spans="1:7" ht="12.75">
      <c r="A55" s="1">
        <v>36269</v>
      </c>
      <c r="B55" t="s">
        <v>342</v>
      </c>
      <c r="C55" t="s">
        <v>379</v>
      </c>
      <c r="D55" s="30">
        <v>-25</v>
      </c>
      <c r="E55" s="29"/>
      <c r="G55">
        <f t="shared" si="2"/>
        <v>-25</v>
      </c>
    </row>
    <row r="56" spans="1:7" ht="12.75">
      <c r="A56" s="1">
        <v>36269</v>
      </c>
      <c r="B56" t="s">
        <v>342</v>
      </c>
      <c r="C56" t="s">
        <v>492</v>
      </c>
      <c r="D56" s="30">
        <v>-100</v>
      </c>
      <c r="E56" s="29"/>
      <c r="G56">
        <f t="shared" si="2"/>
        <v>-100</v>
      </c>
    </row>
    <row r="57" spans="1:7" ht="12.75">
      <c r="A57" s="1">
        <v>36271</v>
      </c>
      <c r="B57" t="s">
        <v>342</v>
      </c>
      <c r="C57" t="s">
        <v>403</v>
      </c>
      <c r="D57" s="30">
        <v>-100</v>
      </c>
      <c r="E57" s="29"/>
      <c r="G57">
        <f t="shared" si="2"/>
        <v>-100</v>
      </c>
    </row>
    <row r="58" spans="1:7" ht="12.75">
      <c r="A58" s="1">
        <v>36293</v>
      </c>
      <c r="B58" t="s">
        <v>470</v>
      </c>
      <c r="C58" t="s">
        <v>513</v>
      </c>
      <c r="D58" s="30">
        <v>-300</v>
      </c>
      <c r="G58">
        <f t="shared" si="2"/>
        <v>-300</v>
      </c>
    </row>
    <row r="59" spans="1:7" ht="12.75">
      <c r="A59" s="1">
        <v>36342</v>
      </c>
      <c r="B59" t="s">
        <v>342</v>
      </c>
      <c r="C59" t="s">
        <v>460</v>
      </c>
      <c r="D59" s="30">
        <v>-75</v>
      </c>
      <c r="G59">
        <f t="shared" si="2"/>
        <v>-75</v>
      </c>
    </row>
    <row r="60" spans="1:7" ht="12.75">
      <c r="A60" s="1">
        <v>36377</v>
      </c>
      <c r="B60" t="s">
        <v>470</v>
      </c>
      <c r="C60" t="s">
        <v>397</v>
      </c>
      <c r="D60" s="30">
        <v>-25</v>
      </c>
      <c r="E60" s="29">
        <v>100083</v>
      </c>
      <c r="G60">
        <f t="shared" si="2"/>
        <v>-25</v>
      </c>
    </row>
    <row r="61" ht="12.75">
      <c r="G61">
        <f aca="true" t="shared" si="3" ref="G61:G66">IF(A61&lt;=Close,D61,0)</f>
        <v>0</v>
      </c>
    </row>
    <row r="62" ht="12.75">
      <c r="G62">
        <f t="shared" si="3"/>
        <v>0</v>
      </c>
    </row>
    <row r="63" ht="12.75">
      <c r="G63">
        <f t="shared" si="3"/>
        <v>0</v>
      </c>
    </row>
    <row r="64" ht="12.75">
      <c r="G64">
        <f t="shared" si="3"/>
        <v>0</v>
      </c>
    </row>
    <row r="65" ht="12.75">
      <c r="G65">
        <f t="shared" si="3"/>
        <v>0</v>
      </c>
    </row>
    <row r="66" ht="12.75">
      <c r="G66">
        <f t="shared" si="3"/>
        <v>0</v>
      </c>
    </row>
    <row r="67" ht="12.75">
      <c r="G67">
        <f aca="true" t="shared" si="4" ref="G67:G82">IF(A67&lt;=Close,D67,0)</f>
        <v>0</v>
      </c>
    </row>
    <row r="68" ht="12.75">
      <c r="G68">
        <f t="shared" si="4"/>
        <v>0</v>
      </c>
    </row>
    <row r="69" ht="12.75">
      <c r="G69">
        <f t="shared" si="4"/>
        <v>0</v>
      </c>
    </row>
    <row r="70" ht="12.75">
      <c r="G70">
        <f t="shared" si="4"/>
        <v>0</v>
      </c>
    </row>
    <row r="71" ht="12.75">
      <c r="G71">
        <f t="shared" si="4"/>
        <v>0</v>
      </c>
    </row>
    <row r="72" ht="12.75">
      <c r="G72">
        <f t="shared" si="4"/>
        <v>0</v>
      </c>
    </row>
    <row r="73" ht="12.75">
      <c r="G73">
        <f t="shared" si="4"/>
        <v>0</v>
      </c>
    </row>
    <row r="74" ht="12.75">
      <c r="G74">
        <f t="shared" si="4"/>
        <v>0</v>
      </c>
    </row>
    <row r="75" ht="12.75">
      <c r="G75">
        <f t="shared" si="4"/>
        <v>0</v>
      </c>
    </row>
    <row r="76" ht="12.75">
      <c r="G76">
        <f t="shared" si="4"/>
        <v>0</v>
      </c>
    </row>
    <row r="77" ht="12.75">
      <c r="G77">
        <f t="shared" si="4"/>
        <v>0</v>
      </c>
    </row>
    <row r="78" ht="12.75">
      <c r="G78">
        <f t="shared" si="4"/>
        <v>0</v>
      </c>
    </row>
    <row r="79" ht="12.75">
      <c r="G79">
        <f t="shared" si="4"/>
        <v>0</v>
      </c>
    </row>
    <row r="80" ht="12.75">
      <c r="G80">
        <f t="shared" si="4"/>
        <v>0</v>
      </c>
    </row>
    <row r="81" ht="12.75">
      <c r="G81">
        <f t="shared" si="4"/>
        <v>0</v>
      </c>
    </row>
    <row r="82" ht="12.75">
      <c r="G82">
        <f t="shared" si="4"/>
        <v>0</v>
      </c>
    </row>
    <row r="83" ht="12.75">
      <c r="G83">
        <f aca="true" t="shared" si="5" ref="G83:G98">IF(A83&lt;=Close,D83,0)</f>
        <v>0</v>
      </c>
    </row>
    <row r="84" ht="12.75">
      <c r="G84">
        <f t="shared" si="5"/>
        <v>0</v>
      </c>
    </row>
    <row r="85" ht="12.75">
      <c r="G85">
        <f t="shared" si="5"/>
        <v>0</v>
      </c>
    </row>
    <row r="86" ht="12.75">
      <c r="G86">
        <f t="shared" si="5"/>
        <v>0</v>
      </c>
    </row>
    <row r="87" ht="12.75">
      <c r="G87">
        <f t="shared" si="5"/>
        <v>0</v>
      </c>
    </row>
    <row r="88" ht="12.75">
      <c r="G88">
        <f t="shared" si="5"/>
        <v>0</v>
      </c>
    </row>
    <row r="89" ht="12.75">
      <c r="G89">
        <f t="shared" si="5"/>
        <v>0</v>
      </c>
    </row>
    <row r="90" ht="12.75">
      <c r="G90">
        <f t="shared" si="5"/>
        <v>0</v>
      </c>
    </row>
    <row r="91" ht="12.75">
      <c r="G91">
        <f t="shared" si="5"/>
        <v>0</v>
      </c>
    </row>
    <row r="92" ht="12.75">
      <c r="G92">
        <f t="shared" si="5"/>
        <v>0</v>
      </c>
    </row>
    <row r="93" ht="12.75">
      <c r="G93">
        <f t="shared" si="5"/>
        <v>0</v>
      </c>
    </row>
    <row r="94" ht="12.75">
      <c r="G94">
        <f t="shared" si="5"/>
        <v>0</v>
      </c>
    </row>
    <row r="95" ht="12.75">
      <c r="G95">
        <f t="shared" si="5"/>
        <v>0</v>
      </c>
    </row>
    <row r="96" ht="12.75">
      <c r="G96">
        <f t="shared" si="5"/>
        <v>0</v>
      </c>
    </row>
    <row r="97" ht="12.75">
      <c r="G97">
        <f t="shared" si="5"/>
        <v>0</v>
      </c>
    </row>
    <row r="98" ht="12.75">
      <c r="G98">
        <f t="shared" si="5"/>
        <v>0</v>
      </c>
    </row>
    <row r="99" ht="12.75">
      <c r="G99">
        <f aca="true" t="shared" si="6" ref="G99:G114">IF(A99&lt;=Close,D99,0)</f>
        <v>0</v>
      </c>
    </row>
    <row r="100" ht="12.75">
      <c r="G100">
        <f t="shared" si="6"/>
        <v>0</v>
      </c>
    </row>
    <row r="101" ht="12.75">
      <c r="G101">
        <f t="shared" si="6"/>
        <v>0</v>
      </c>
    </row>
    <row r="102" ht="12.75">
      <c r="G102">
        <f t="shared" si="6"/>
        <v>0</v>
      </c>
    </row>
    <row r="103" ht="12.75">
      <c r="G103">
        <f t="shared" si="6"/>
        <v>0</v>
      </c>
    </row>
    <row r="104" ht="12.75">
      <c r="G104">
        <f t="shared" si="6"/>
        <v>0</v>
      </c>
    </row>
    <row r="105" ht="12.75">
      <c r="G105">
        <f t="shared" si="6"/>
        <v>0</v>
      </c>
    </row>
    <row r="106" ht="12.75">
      <c r="G106">
        <f t="shared" si="6"/>
        <v>0</v>
      </c>
    </row>
    <row r="107" ht="12.75">
      <c r="G107">
        <f t="shared" si="6"/>
        <v>0</v>
      </c>
    </row>
    <row r="108" ht="12.75">
      <c r="G108">
        <f t="shared" si="6"/>
        <v>0</v>
      </c>
    </row>
    <row r="109" ht="12.75">
      <c r="G109">
        <f t="shared" si="6"/>
        <v>0</v>
      </c>
    </row>
    <row r="110" ht="12.75">
      <c r="G110">
        <f t="shared" si="6"/>
        <v>0</v>
      </c>
    </row>
    <row r="111" ht="12.75">
      <c r="G111">
        <f t="shared" si="6"/>
        <v>0</v>
      </c>
    </row>
    <row r="112" ht="12.75">
      <c r="G112">
        <f t="shared" si="6"/>
        <v>0</v>
      </c>
    </row>
    <row r="113" ht="12.75">
      <c r="G113">
        <f t="shared" si="6"/>
        <v>0</v>
      </c>
    </row>
    <row r="114" ht="12.75">
      <c r="G114">
        <f t="shared" si="6"/>
        <v>0</v>
      </c>
    </row>
    <row r="115" ht="12.75">
      <c r="G115">
        <f aca="true" t="shared" si="7" ref="G115:G130">IF(A115&lt;=Close,D115,0)</f>
        <v>0</v>
      </c>
    </row>
    <row r="116" ht="12.75">
      <c r="G116">
        <f t="shared" si="7"/>
        <v>0</v>
      </c>
    </row>
    <row r="117" ht="12.75">
      <c r="G117">
        <f t="shared" si="7"/>
        <v>0</v>
      </c>
    </row>
    <row r="118" ht="12.75">
      <c r="G118">
        <f t="shared" si="7"/>
        <v>0</v>
      </c>
    </row>
    <row r="119" ht="12.75">
      <c r="G119">
        <f t="shared" si="7"/>
        <v>0</v>
      </c>
    </row>
    <row r="120" ht="12.75">
      <c r="G120">
        <f t="shared" si="7"/>
        <v>0</v>
      </c>
    </row>
    <row r="121" ht="12.75">
      <c r="G121">
        <f t="shared" si="7"/>
        <v>0</v>
      </c>
    </row>
    <row r="122" ht="12.75">
      <c r="G122">
        <f t="shared" si="7"/>
        <v>0</v>
      </c>
    </row>
    <row r="123" ht="12.75">
      <c r="G123">
        <f t="shared" si="7"/>
        <v>0</v>
      </c>
    </row>
    <row r="124" ht="12.75">
      <c r="G124">
        <f t="shared" si="7"/>
        <v>0</v>
      </c>
    </row>
    <row r="125" ht="12.75">
      <c r="G125">
        <f t="shared" si="7"/>
        <v>0</v>
      </c>
    </row>
    <row r="126" ht="12.75">
      <c r="G126">
        <f t="shared" si="7"/>
        <v>0</v>
      </c>
    </row>
    <row r="127" ht="12.75">
      <c r="G127">
        <f t="shared" si="7"/>
        <v>0</v>
      </c>
    </row>
    <row r="128" ht="12.75">
      <c r="G128">
        <f t="shared" si="7"/>
        <v>0</v>
      </c>
    </row>
    <row r="129" ht="12.75">
      <c r="G129">
        <f t="shared" si="7"/>
        <v>0</v>
      </c>
    </row>
    <row r="130" ht="12.75">
      <c r="G130">
        <f t="shared" si="7"/>
        <v>0</v>
      </c>
    </row>
    <row r="131" ht="12.75">
      <c r="G131">
        <f aca="true" t="shared" si="8" ref="G131:G146">IF(A131&lt;=Close,D131,0)</f>
        <v>0</v>
      </c>
    </row>
    <row r="132" ht="12.75">
      <c r="G132">
        <f t="shared" si="8"/>
        <v>0</v>
      </c>
    </row>
    <row r="133" ht="12.75">
      <c r="G133">
        <f t="shared" si="8"/>
        <v>0</v>
      </c>
    </row>
    <row r="134" ht="12.75">
      <c r="G134">
        <f t="shared" si="8"/>
        <v>0</v>
      </c>
    </row>
    <row r="135" ht="12.75">
      <c r="G135">
        <f t="shared" si="8"/>
        <v>0</v>
      </c>
    </row>
    <row r="136" ht="12.75">
      <c r="G136">
        <f t="shared" si="8"/>
        <v>0</v>
      </c>
    </row>
    <row r="137" ht="12.75">
      <c r="G137">
        <f t="shared" si="8"/>
        <v>0</v>
      </c>
    </row>
    <row r="138" ht="12.75">
      <c r="G138">
        <f t="shared" si="8"/>
        <v>0</v>
      </c>
    </row>
    <row r="139" ht="12.75">
      <c r="G139">
        <f t="shared" si="8"/>
        <v>0</v>
      </c>
    </row>
    <row r="140" ht="12.75">
      <c r="G140">
        <f t="shared" si="8"/>
        <v>0</v>
      </c>
    </row>
    <row r="141" ht="12.75">
      <c r="G141">
        <f t="shared" si="8"/>
        <v>0</v>
      </c>
    </row>
    <row r="142" ht="12.75">
      <c r="G142">
        <f t="shared" si="8"/>
        <v>0</v>
      </c>
    </row>
    <row r="143" ht="12.75">
      <c r="G143">
        <f t="shared" si="8"/>
        <v>0</v>
      </c>
    </row>
    <row r="144" ht="12.75">
      <c r="G144">
        <f t="shared" si="8"/>
        <v>0</v>
      </c>
    </row>
    <row r="145" ht="12.75">
      <c r="G145">
        <f t="shared" si="8"/>
        <v>0</v>
      </c>
    </row>
    <row r="146" ht="12.75">
      <c r="G146">
        <f t="shared" si="8"/>
        <v>0</v>
      </c>
    </row>
    <row r="147" ht="12.75">
      <c r="G147">
        <f aca="true" t="shared" si="9" ref="G147:G162">IF(A147&lt;=Close,D147,0)</f>
        <v>0</v>
      </c>
    </row>
    <row r="148" ht="12.75">
      <c r="G148">
        <f t="shared" si="9"/>
        <v>0</v>
      </c>
    </row>
    <row r="149" ht="12.75">
      <c r="G149">
        <f t="shared" si="9"/>
        <v>0</v>
      </c>
    </row>
    <row r="150" ht="12.75">
      <c r="G150">
        <f t="shared" si="9"/>
        <v>0</v>
      </c>
    </row>
    <row r="151" ht="12.75">
      <c r="G151">
        <f t="shared" si="9"/>
        <v>0</v>
      </c>
    </row>
    <row r="152" ht="12.75">
      <c r="G152">
        <f t="shared" si="9"/>
        <v>0</v>
      </c>
    </row>
    <row r="153" ht="12.75">
      <c r="G153">
        <f t="shared" si="9"/>
        <v>0</v>
      </c>
    </row>
    <row r="154" ht="12.75">
      <c r="G154">
        <f t="shared" si="9"/>
        <v>0</v>
      </c>
    </row>
    <row r="155" ht="12.75">
      <c r="G155">
        <f t="shared" si="9"/>
        <v>0</v>
      </c>
    </row>
    <row r="156" ht="12.75">
      <c r="G156">
        <f t="shared" si="9"/>
        <v>0</v>
      </c>
    </row>
    <row r="157" ht="12.75">
      <c r="G157">
        <f t="shared" si="9"/>
        <v>0</v>
      </c>
    </row>
    <row r="158" ht="12.75">
      <c r="G158">
        <f t="shared" si="9"/>
        <v>0</v>
      </c>
    </row>
    <row r="159" ht="12.75">
      <c r="G159">
        <f t="shared" si="9"/>
        <v>0</v>
      </c>
    </row>
    <row r="160" ht="12.75">
      <c r="G160">
        <f t="shared" si="9"/>
        <v>0</v>
      </c>
    </row>
    <row r="161" ht="12.75">
      <c r="G161">
        <f t="shared" si="9"/>
        <v>0</v>
      </c>
    </row>
    <row r="162" ht="12.75">
      <c r="G162">
        <f t="shared" si="9"/>
        <v>0</v>
      </c>
    </row>
    <row r="163" ht="12.75">
      <c r="G163">
        <f aca="true" t="shared" si="10" ref="G163:G178">IF(A163&lt;=Close,D163,0)</f>
        <v>0</v>
      </c>
    </row>
    <row r="164" ht="12.75">
      <c r="G164">
        <f t="shared" si="10"/>
        <v>0</v>
      </c>
    </row>
    <row r="165" ht="12.75">
      <c r="G165">
        <f t="shared" si="10"/>
        <v>0</v>
      </c>
    </row>
    <row r="166" ht="12.75">
      <c r="G166">
        <f t="shared" si="10"/>
        <v>0</v>
      </c>
    </row>
    <row r="167" ht="12.75">
      <c r="G167">
        <f t="shared" si="10"/>
        <v>0</v>
      </c>
    </row>
    <row r="168" ht="12.75">
      <c r="G168">
        <f t="shared" si="10"/>
        <v>0</v>
      </c>
    </row>
    <row r="169" ht="12.75">
      <c r="G169">
        <f t="shared" si="10"/>
        <v>0</v>
      </c>
    </row>
    <row r="170" ht="12.75">
      <c r="G170">
        <f t="shared" si="10"/>
        <v>0</v>
      </c>
    </row>
    <row r="171" ht="12.75">
      <c r="G171">
        <f t="shared" si="10"/>
        <v>0</v>
      </c>
    </row>
    <row r="172" ht="12.75">
      <c r="G172">
        <f t="shared" si="10"/>
        <v>0</v>
      </c>
    </row>
    <row r="173" ht="12.75">
      <c r="G173">
        <f t="shared" si="10"/>
        <v>0</v>
      </c>
    </row>
    <row r="174" ht="12.75">
      <c r="G174">
        <f t="shared" si="10"/>
        <v>0</v>
      </c>
    </row>
    <row r="175" ht="12.75">
      <c r="G175">
        <f t="shared" si="10"/>
        <v>0</v>
      </c>
    </row>
    <row r="176" ht="12.75">
      <c r="G176">
        <f t="shared" si="10"/>
        <v>0</v>
      </c>
    </row>
    <row r="177" ht="12.75">
      <c r="G177">
        <f t="shared" si="10"/>
        <v>0</v>
      </c>
    </row>
    <row r="178" ht="12.75">
      <c r="G178">
        <f t="shared" si="10"/>
        <v>0</v>
      </c>
    </row>
    <row r="179" ht="12.75">
      <c r="G179">
        <f aca="true" t="shared" si="11" ref="G179:G189">IF(A179&lt;=Close,D179,0)</f>
        <v>0</v>
      </c>
    </row>
    <row r="180" ht="12.75">
      <c r="G180">
        <f t="shared" si="11"/>
        <v>0</v>
      </c>
    </row>
    <row r="181" ht="12.75">
      <c r="G181">
        <f t="shared" si="11"/>
        <v>0</v>
      </c>
    </row>
    <row r="182" ht="12.75">
      <c r="G182">
        <f t="shared" si="11"/>
        <v>0</v>
      </c>
    </row>
    <row r="183" ht="12.75">
      <c r="G183">
        <f t="shared" si="11"/>
        <v>0</v>
      </c>
    </row>
    <row r="184" ht="12.75">
      <c r="G184">
        <f t="shared" si="11"/>
        <v>0</v>
      </c>
    </row>
    <row r="185" ht="12.75">
      <c r="G185">
        <f t="shared" si="11"/>
        <v>0</v>
      </c>
    </row>
    <row r="186" ht="12.75">
      <c r="G186">
        <f t="shared" si="11"/>
        <v>0</v>
      </c>
    </row>
    <row r="187" ht="12.75">
      <c r="G187">
        <f t="shared" si="11"/>
        <v>0</v>
      </c>
    </row>
    <row r="188" ht="12.75">
      <c r="G188">
        <f t="shared" si="11"/>
        <v>0</v>
      </c>
    </row>
    <row r="189" ht="12.75">
      <c r="G189">
        <f t="shared" si="11"/>
        <v>0</v>
      </c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0"/>
  <sheetViews>
    <sheetView zoomScale="75" zoomScaleNormal="75" workbookViewId="0" topLeftCell="A1">
      <selection activeCell="A20" sqref="A20"/>
    </sheetView>
  </sheetViews>
  <sheetFormatPr defaultColWidth="9.7109375" defaultRowHeight="12.75"/>
  <cols>
    <col min="1" max="1" width="9.7109375" style="1" customWidth="1"/>
    <col min="3" max="3" width="32.7109375" style="0" customWidth="1"/>
    <col min="4" max="4" width="10.7109375" style="30" customWidth="1"/>
    <col min="5" max="6" width="10.7109375" style="2" customWidth="1"/>
  </cols>
  <sheetData>
    <row r="1" spans="1:7" ht="12.75">
      <c r="A1" s="1" t="s">
        <v>54</v>
      </c>
      <c r="B1" t="s">
        <v>337</v>
      </c>
      <c r="C1" t="s">
        <v>338</v>
      </c>
      <c r="D1" s="30" t="s">
        <v>339</v>
      </c>
      <c r="E1" s="29" t="s">
        <v>340</v>
      </c>
      <c r="F1" s="29" t="s">
        <v>32</v>
      </c>
      <c r="G1" t="s">
        <v>341</v>
      </c>
    </row>
    <row r="2" spans="1:7" ht="12.75">
      <c r="A2" s="1">
        <v>34881</v>
      </c>
      <c r="B2" t="s">
        <v>342</v>
      </c>
      <c r="C2" t="s">
        <v>474</v>
      </c>
      <c r="D2" s="30">
        <v>-50</v>
      </c>
      <c r="G2">
        <f>IF(A2&lt;=Close,D2,0)</f>
        <v>-50</v>
      </c>
    </row>
    <row r="3" spans="1:7" ht="12.75">
      <c r="A3" s="1">
        <v>34929</v>
      </c>
      <c r="B3" t="s">
        <v>352</v>
      </c>
      <c r="C3" t="s">
        <v>353</v>
      </c>
      <c r="D3" s="30">
        <v>63.15</v>
      </c>
      <c r="G3">
        <f aca="true" t="shared" si="0" ref="G3:G18">IF(A3&lt;=Close,D3,0)</f>
        <v>63.15</v>
      </c>
    </row>
    <row r="4" spans="1:7" ht="12.75">
      <c r="A4" s="1">
        <v>34948</v>
      </c>
      <c r="B4" t="s">
        <v>354</v>
      </c>
      <c r="C4" t="s">
        <v>475</v>
      </c>
      <c r="D4" s="30">
        <f>F4-E4</f>
        <v>19.30000000000001</v>
      </c>
      <c r="E4" s="2">
        <v>133</v>
      </c>
      <c r="F4" s="2">
        <v>152.3</v>
      </c>
      <c r="G4">
        <f t="shared" si="0"/>
        <v>19.30000000000001</v>
      </c>
    </row>
    <row r="5" spans="1:7" ht="12.75">
      <c r="A5" s="1">
        <v>34988</v>
      </c>
      <c r="B5" t="s">
        <v>354</v>
      </c>
      <c r="C5" t="s">
        <v>355</v>
      </c>
      <c r="D5" s="30">
        <v>23.3</v>
      </c>
      <c r="G5">
        <f t="shared" si="0"/>
        <v>23.3</v>
      </c>
    </row>
    <row r="6" spans="1:7" ht="12.75">
      <c r="A6" s="1">
        <v>35024</v>
      </c>
      <c r="B6" t="s">
        <v>352</v>
      </c>
      <c r="C6" t="s">
        <v>353</v>
      </c>
      <c r="D6" s="30">
        <v>58.45</v>
      </c>
      <c r="G6">
        <f t="shared" si="0"/>
        <v>58.45</v>
      </c>
    </row>
    <row r="7" spans="1:7" ht="12.75">
      <c r="A7" s="1">
        <v>35024</v>
      </c>
      <c r="B7" t="s">
        <v>354</v>
      </c>
      <c r="C7" t="s">
        <v>355</v>
      </c>
      <c r="D7" s="30">
        <v>18.35</v>
      </c>
      <c r="G7">
        <f t="shared" si="0"/>
        <v>18.35</v>
      </c>
    </row>
    <row r="8" spans="1:7" ht="12.75">
      <c r="A8" s="1">
        <v>35040</v>
      </c>
      <c r="B8" t="s">
        <v>27</v>
      </c>
      <c r="C8" t="s">
        <v>476</v>
      </c>
      <c r="D8" s="30">
        <v>490</v>
      </c>
      <c r="G8">
        <f t="shared" si="0"/>
        <v>490</v>
      </c>
    </row>
    <row r="9" spans="1:7" ht="12.75">
      <c r="A9" s="1">
        <v>35063</v>
      </c>
      <c r="B9" t="s">
        <v>352</v>
      </c>
      <c r="C9" t="s">
        <v>353</v>
      </c>
      <c r="D9" s="30">
        <v>89.95</v>
      </c>
      <c r="G9">
        <f t="shared" si="0"/>
        <v>89.95</v>
      </c>
    </row>
    <row r="10" spans="1:7" ht="12.75">
      <c r="A10" s="1">
        <v>35065</v>
      </c>
      <c r="B10" t="s">
        <v>342</v>
      </c>
      <c r="C10" t="s">
        <v>372</v>
      </c>
      <c r="D10" s="30">
        <v>-50</v>
      </c>
      <c r="G10">
        <f t="shared" si="0"/>
        <v>-50</v>
      </c>
    </row>
    <row r="11" spans="1:7" ht="12.75">
      <c r="A11" s="1">
        <v>35065</v>
      </c>
      <c r="B11" t="s">
        <v>342</v>
      </c>
      <c r="C11" t="s">
        <v>377</v>
      </c>
      <c r="D11" s="30">
        <v>-50</v>
      </c>
      <c r="G11">
        <f t="shared" si="0"/>
        <v>-50</v>
      </c>
    </row>
    <row r="12" spans="1:7" ht="12.75">
      <c r="A12" s="1">
        <v>35076</v>
      </c>
      <c r="B12" t="s">
        <v>354</v>
      </c>
      <c r="C12" t="s">
        <v>355</v>
      </c>
      <c r="D12" s="30">
        <v>12.55</v>
      </c>
      <c r="F12" t="s">
        <v>477</v>
      </c>
      <c r="G12">
        <f t="shared" si="0"/>
        <v>12.55</v>
      </c>
    </row>
    <row r="13" spans="1:7" ht="12.75">
      <c r="A13" s="1">
        <v>35087</v>
      </c>
      <c r="B13" t="s">
        <v>352</v>
      </c>
      <c r="C13" t="s">
        <v>353</v>
      </c>
      <c r="D13" s="30">
        <v>85.7</v>
      </c>
      <c r="F13" t="s">
        <v>478</v>
      </c>
      <c r="G13">
        <f t="shared" si="0"/>
        <v>85.7</v>
      </c>
    </row>
    <row r="14" spans="1:7" ht="12.75">
      <c r="A14" s="1">
        <v>35137</v>
      </c>
      <c r="B14" t="s">
        <v>354</v>
      </c>
      <c r="C14" t="s">
        <v>355</v>
      </c>
      <c r="D14" s="30">
        <v>24.2</v>
      </c>
      <c r="F14"/>
      <c r="G14">
        <f t="shared" si="0"/>
        <v>24.2</v>
      </c>
    </row>
    <row r="15" spans="1:7" ht="12.75">
      <c r="A15" s="1">
        <v>35156</v>
      </c>
      <c r="B15" t="s">
        <v>27</v>
      </c>
      <c r="C15" t="s">
        <v>479</v>
      </c>
      <c r="D15" s="30">
        <v>180</v>
      </c>
      <c r="F15" t="s">
        <v>467</v>
      </c>
      <c r="G15">
        <f t="shared" si="0"/>
        <v>180</v>
      </c>
    </row>
    <row r="16" spans="1:7" ht="12.75">
      <c r="A16" s="1">
        <v>35247</v>
      </c>
      <c r="B16" t="s">
        <v>342</v>
      </c>
      <c r="C16" t="s">
        <v>474</v>
      </c>
      <c r="D16" s="30">
        <v>-50</v>
      </c>
      <c r="G16">
        <f t="shared" si="0"/>
        <v>-50</v>
      </c>
    </row>
    <row r="17" spans="1:7" ht="12.75">
      <c r="A17" s="1">
        <v>35612</v>
      </c>
      <c r="B17" t="s">
        <v>342</v>
      </c>
      <c r="C17" t="s">
        <v>474</v>
      </c>
      <c r="D17" s="30">
        <v>-90</v>
      </c>
      <c r="E17" s="29"/>
      <c r="G17">
        <f t="shared" si="0"/>
        <v>-90</v>
      </c>
    </row>
    <row r="18" spans="1:7" ht="12.75">
      <c r="A18" s="1">
        <v>35977</v>
      </c>
      <c r="B18" t="s">
        <v>342</v>
      </c>
      <c r="C18" t="s">
        <v>474</v>
      </c>
      <c r="D18" s="30">
        <v>-75</v>
      </c>
      <c r="G18">
        <f t="shared" si="0"/>
        <v>-75</v>
      </c>
    </row>
    <row r="19" spans="1:7" ht="12.75">
      <c r="A19" s="1">
        <v>36342</v>
      </c>
      <c r="B19" t="s">
        <v>342</v>
      </c>
      <c r="C19" t="s">
        <v>474</v>
      </c>
      <c r="D19" s="30">
        <v>-75</v>
      </c>
      <c r="G19">
        <f aca="true" t="shared" si="1" ref="G19:G28">IF(A19&lt;=Close,D19,0)</f>
        <v>-75</v>
      </c>
    </row>
    <row r="20" spans="1:7" ht="12.75">
      <c r="A20" s="1">
        <v>36382</v>
      </c>
      <c r="B20" t="s">
        <v>470</v>
      </c>
      <c r="C20" t="s">
        <v>515</v>
      </c>
      <c r="D20" s="30">
        <v>-25</v>
      </c>
      <c r="E20" s="29">
        <v>100084</v>
      </c>
      <c r="G20">
        <f t="shared" si="1"/>
        <v>-25</v>
      </c>
    </row>
    <row r="21" ht="12.75">
      <c r="G21">
        <f t="shared" si="1"/>
        <v>0</v>
      </c>
    </row>
    <row r="22" ht="12.75">
      <c r="G22">
        <f t="shared" si="1"/>
        <v>0</v>
      </c>
    </row>
    <row r="23" ht="12.75">
      <c r="G23">
        <f t="shared" si="1"/>
        <v>0</v>
      </c>
    </row>
    <row r="24" ht="12.75">
      <c r="G24">
        <f t="shared" si="1"/>
        <v>0</v>
      </c>
    </row>
    <row r="25" ht="12.75">
      <c r="G25">
        <f t="shared" si="1"/>
        <v>0</v>
      </c>
    </row>
    <row r="26" ht="12.75">
      <c r="G26">
        <f t="shared" si="1"/>
        <v>0</v>
      </c>
    </row>
    <row r="27" ht="12.75">
      <c r="G27">
        <f t="shared" si="1"/>
        <v>0</v>
      </c>
    </row>
    <row r="28" ht="12.75">
      <c r="G28">
        <f t="shared" si="1"/>
        <v>0</v>
      </c>
    </row>
    <row r="29" ht="12.75">
      <c r="G29">
        <f aca="true" t="shared" si="2" ref="G29:G34">IF(A29&lt;=Close,D29,0)</f>
        <v>0</v>
      </c>
    </row>
    <row r="30" ht="12.75">
      <c r="G30">
        <f t="shared" si="2"/>
        <v>0</v>
      </c>
    </row>
    <row r="31" ht="12.75">
      <c r="G31">
        <f t="shared" si="2"/>
        <v>0</v>
      </c>
    </row>
    <row r="32" ht="12.75">
      <c r="G32">
        <f t="shared" si="2"/>
        <v>0</v>
      </c>
    </row>
    <row r="33" ht="12.75">
      <c r="G33">
        <f t="shared" si="2"/>
        <v>0</v>
      </c>
    </row>
    <row r="34" ht="12.75">
      <c r="G34">
        <f t="shared" si="2"/>
        <v>0</v>
      </c>
    </row>
    <row r="35" ht="12.75">
      <c r="G35">
        <f aca="true" t="shared" si="3" ref="G35:G50">IF(A35&lt;=Close,D35,0)</f>
        <v>0</v>
      </c>
    </row>
    <row r="36" ht="12.75">
      <c r="G36">
        <f t="shared" si="3"/>
        <v>0</v>
      </c>
    </row>
    <row r="37" ht="12.75">
      <c r="G37">
        <f t="shared" si="3"/>
        <v>0</v>
      </c>
    </row>
    <row r="38" ht="12.75">
      <c r="G38">
        <f t="shared" si="3"/>
        <v>0</v>
      </c>
    </row>
    <row r="39" ht="12.75">
      <c r="G39">
        <f t="shared" si="3"/>
        <v>0</v>
      </c>
    </row>
    <row r="40" ht="12.75">
      <c r="G40">
        <f t="shared" si="3"/>
        <v>0</v>
      </c>
    </row>
    <row r="41" ht="12.75">
      <c r="G41">
        <f t="shared" si="3"/>
        <v>0</v>
      </c>
    </row>
    <row r="42" ht="12.75">
      <c r="G42">
        <f t="shared" si="3"/>
        <v>0</v>
      </c>
    </row>
    <row r="43" ht="12.75">
      <c r="G43">
        <f t="shared" si="3"/>
        <v>0</v>
      </c>
    </row>
    <row r="44" ht="12.75">
      <c r="G44">
        <f t="shared" si="3"/>
        <v>0</v>
      </c>
    </row>
    <row r="45" ht="12.75">
      <c r="G45">
        <f t="shared" si="3"/>
        <v>0</v>
      </c>
    </row>
    <row r="46" ht="12.75">
      <c r="G46">
        <f t="shared" si="3"/>
        <v>0</v>
      </c>
    </row>
    <row r="47" ht="12.75">
      <c r="G47">
        <f t="shared" si="3"/>
        <v>0</v>
      </c>
    </row>
    <row r="48" ht="12.75">
      <c r="G48">
        <f t="shared" si="3"/>
        <v>0</v>
      </c>
    </row>
    <row r="49" ht="12.75">
      <c r="G49">
        <f t="shared" si="3"/>
        <v>0</v>
      </c>
    </row>
    <row r="50" ht="12.75">
      <c r="G50">
        <f t="shared" si="3"/>
        <v>0</v>
      </c>
    </row>
    <row r="51" ht="12.75">
      <c r="G51">
        <f aca="true" t="shared" si="4" ref="G51:G66">IF(A51&lt;=Close,D51,0)</f>
        <v>0</v>
      </c>
    </row>
    <row r="52" ht="12.75">
      <c r="G52">
        <f t="shared" si="4"/>
        <v>0</v>
      </c>
    </row>
    <row r="53" ht="12.75">
      <c r="G53">
        <f t="shared" si="4"/>
        <v>0</v>
      </c>
    </row>
    <row r="54" ht="12.75">
      <c r="G54">
        <f t="shared" si="4"/>
        <v>0</v>
      </c>
    </row>
    <row r="55" ht="12.75">
      <c r="G55">
        <f t="shared" si="4"/>
        <v>0</v>
      </c>
    </row>
    <row r="56" ht="12.75">
      <c r="G56">
        <f t="shared" si="4"/>
        <v>0</v>
      </c>
    </row>
    <row r="57" ht="12.75">
      <c r="G57">
        <f t="shared" si="4"/>
        <v>0</v>
      </c>
    </row>
    <row r="58" ht="12.75">
      <c r="G58">
        <f t="shared" si="4"/>
        <v>0</v>
      </c>
    </row>
    <row r="59" ht="12.75">
      <c r="G59">
        <f t="shared" si="4"/>
        <v>0</v>
      </c>
    </row>
    <row r="60" ht="12.75">
      <c r="G60">
        <f t="shared" si="4"/>
        <v>0</v>
      </c>
    </row>
    <row r="61" ht="12.75">
      <c r="G61">
        <f t="shared" si="4"/>
        <v>0</v>
      </c>
    </row>
    <row r="62" ht="12.75">
      <c r="G62">
        <f t="shared" si="4"/>
        <v>0</v>
      </c>
    </row>
    <row r="63" ht="12.75">
      <c r="G63">
        <f t="shared" si="4"/>
        <v>0</v>
      </c>
    </row>
    <row r="64" ht="12.75">
      <c r="G64">
        <f t="shared" si="4"/>
        <v>0</v>
      </c>
    </row>
    <row r="65" ht="12.75">
      <c r="G65">
        <f t="shared" si="4"/>
        <v>0</v>
      </c>
    </row>
    <row r="66" ht="12.75">
      <c r="G66">
        <f t="shared" si="4"/>
        <v>0</v>
      </c>
    </row>
    <row r="67" ht="12.75">
      <c r="G67">
        <f aca="true" t="shared" si="5" ref="G67:G82">IF(A67&lt;=Close,D67,0)</f>
        <v>0</v>
      </c>
    </row>
    <row r="68" ht="12.75">
      <c r="G68">
        <f t="shared" si="5"/>
        <v>0</v>
      </c>
    </row>
    <row r="69" ht="12.75">
      <c r="G69">
        <f t="shared" si="5"/>
        <v>0</v>
      </c>
    </row>
    <row r="70" ht="12.75">
      <c r="G70">
        <f t="shared" si="5"/>
        <v>0</v>
      </c>
    </row>
    <row r="71" ht="12.75">
      <c r="G71">
        <f t="shared" si="5"/>
        <v>0</v>
      </c>
    </row>
    <row r="72" ht="12.75">
      <c r="G72">
        <f t="shared" si="5"/>
        <v>0</v>
      </c>
    </row>
    <row r="73" ht="12.75">
      <c r="G73">
        <f t="shared" si="5"/>
        <v>0</v>
      </c>
    </row>
    <row r="74" ht="12.75">
      <c r="G74">
        <f t="shared" si="5"/>
        <v>0</v>
      </c>
    </row>
    <row r="75" ht="12.75">
      <c r="G75">
        <f t="shared" si="5"/>
        <v>0</v>
      </c>
    </row>
    <row r="76" ht="12.75">
      <c r="G76">
        <f t="shared" si="5"/>
        <v>0</v>
      </c>
    </row>
    <row r="77" ht="12.75">
      <c r="G77">
        <f t="shared" si="5"/>
        <v>0</v>
      </c>
    </row>
    <row r="78" ht="12.75">
      <c r="G78">
        <f t="shared" si="5"/>
        <v>0</v>
      </c>
    </row>
    <row r="79" ht="12.75">
      <c r="G79">
        <f t="shared" si="5"/>
        <v>0</v>
      </c>
    </row>
    <row r="80" ht="12.75">
      <c r="G80">
        <f t="shared" si="5"/>
        <v>0</v>
      </c>
    </row>
    <row r="81" ht="12.75">
      <c r="G81">
        <f t="shared" si="5"/>
        <v>0</v>
      </c>
    </row>
    <row r="82" ht="12.75">
      <c r="G82">
        <f t="shared" si="5"/>
        <v>0</v>
      </c>
    </row>
    <row r="83" ht="12.75">
      <c r="G83">
        <f aca="true" t="shared" si="6" ref="G83:G98">IF(A83&lt;=Close,D83,0)</f>
        <v>0</v>
      </c>
    </row>
    <row r="84" ht="12.75">
      <c r="G84">
        <f t="shared" si="6"/>
        <v>0</v>
      </c>
    </row>
    <row r="85" ht="12.75">
      <c r="G85">
        <f t="shared" si="6"/>
        <v>0</v>
      </c>
    </row>
    <row r="86" ht="12.75">
      <c r="G86">
        <f t="shared" si="6"/>
        <v>0</v>
      </c>
    </row>
    <row r="87" ht="12.75">
      <c r="G87">
        <f t="shared" si="6"/>
        <v>0</v>
      </c>
    </row>
    <row r="88" ht="12.75">
      <c r="G88">
        <f t="shared" si="6"/>
        <v>0</v>
      </c>
    </row>
    <row r="89" ht="12.75">
      <c r="G89">
        <f t="shared" si="6"/>
        <v>0</v>
      </c>
    </row>
    <row r="90" ht="12.75">
      <c r="G90">
        <f t="shared" si="6"/>
        <v>0</v>
      </c>
    </row>
    <row r="91" ht="12.75">
      <c r="G91">
        <f t="shared" si="6"/>
        <v>0</v>
      </c>
    </row>
    <row r="92" ht="12.75">
      <c r="G92">
        <f t="shared" si="6"/>
        <v>0</v>
      </c>
    </row>
    <row r="93" ht="12.75">
      <c r="G93">
        <f t="shared" si="6"/>
        <v>0</v>
      </c>
    </row>
    <row r="94" ht="12.75">
      <c r="G94">
        <f t="shared" si="6"/>
        <v>0</v>
      </c>
    </row>
    <row r="95" ht="12.75">
      <c r="G95">
        <f t="shared" si="6"/>
        <v>0</v>
      </c>
    </row>
    <row r="96" ht="12.75">
      <c r="G96">
        <f t="shared" si="6"/>
        <v>0</v>
      </c>
    </row>
    <row r="97" ht="12.75">
      <c r="G97">
        <f t="shared" si="6"/>
        <v>0</v>
      </c>
    </row>
    <row r="98" ht="12.75">
      <c r="G98">
        <f t="shared" si="6"/>
        <v>0</v>
      </c>
    </row>
    <row r="99" ht="12.75">
      <c r="G99">
        <f>IF(A99&lt;=Close,D99,0)</f>
        <v>0</v>
      </c>
    </row>
    <row r="100" ht="12.75">
      <c r="G100">
        <f>IF(A100&lt;=Close,D100,0)</f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3"/>
  <sheetViews>
    <sheetView zoomScale="75" zoomScaleNormal="75" workbookViewId="0" topLeftCell="A139">
      <selection activeCell="B149" sqref="B149:B155"/>
    </sheetView>
  </sheetViews>
  <sheetFormatPr defaultColWidth="9.7109375" defaultRowHeight="12.75"/>
  <cols>
    <col min="3" max="3" width="32.7109375" style="0" customWidth="1"/>
    <col min="4" max="4" width="10.7109375" style="30" customWidth="1"/>
    <col min="5" max="5" width="10.7109375" style="29" customWidth="1"/>
    <col min="6" max="6" width="10.7109375" style="2" customWidth="1"/>
  </cols>
  <sheetData>
    <row r="1" spans="1:7" ht="12.75">
      <c r="A1" s="1" t="s">
        <v>54</v>
      </c>
      <c r="B1" t="s">
        <v>337</v>
      </c>
      <c r="C1" t="s">
        <v>338</v>
      </c>
      <c r="D1" s="30" t="s">
        <v>339</v>
      </c>
      <c r="E1" s="29" t="s">
        <v>340</v>
      </c>
      <c r="F1" s="29" t="s">
        <v>32</v>
      </c>
      <c r="G1" t="s">
        <v>341</v>
      </c>
    </row>
    <row r="2" spans="1:7" ht="12.75">
      <c r="A2" s="1">
        <v>34881</v>
      </c>
      <c r="B2" t="s">
        <v>28</v>
      </c>
      <c r="C2" t="s">
        <v>474</v>
      </c>
      <c r="D2" s="30">
        <v>50</v>
      </c>
      <c r="G2">
        <f aca="true" t="shared" si="0" ref="G2:G89">IF(AND(Open&lt;=A2,A2&lt;=Close),D2,0)</f>
        <v>50</v>
      </c>
    </row>
    <row r="3" spans="1:7" ht="12.75">
      <c r="A3" s="1">
        <v>34881</v>
      </c>
      <c r="B3" t="s">
        <v>27</v>
      </c>
      <c r="C3" t="s">
        <v>460</v>
      </c>
      <c r="D3" s="30">
        <v>50</v>
      </c>
      <c r="G3">
        <f t="shared" si="0"/>
        <v>50</v>
      </c>
    </row>
    <row r="4" spans="1:7" ht="12.75">
      <c r="A4" s="1">
        <v>35044</v>
      </c>
      <c r="B4" t="s">
        <v>27</v>
      </c>
      <c r="C4" t="s">
        <v>363</v>
      </c>
      <c r="D4" s="30">
        <v>50</v>
      </c>
      <c r="G4">
        <f t="shared" si="0"/>
        <v>50</v>
      </c>
    </row>
    <row r="5" spans="1:7" ht="12.75">
      <c r="A5" s="1">
        <v>35065</v>
      </c>
      <c r="B5" t="s">
        <v>28</v>
      </c>
      <c r="C5" t="s">
        <v>480</v>
      </c>
      <c r="D5" s="30">
        <v>50</v>
      </c>
      <c r="G5">
        <f t="shared" si="0"/>
        <v>50</v>
      </c>
    </row>
    <row r="6" spans="1:7" ht="12.75">
      <c r="A6" s="1">
        <v>35065</v>
      </c>
      <c r="B6" t="s">
        <v>28</v>
      </c>
      <c r="C6" t="s">
        <v>372</v>
      </c>
      <c r="D6" s="30">
        <v>50</v>
      </c>
      <c r="G6">
        <f t="shared" si="0"/>
        <v>50</v>
      </c>
    </row>
    <row r="7" spans="1:7" ht="12.75">
      <c r="A7" s="1">
        <v>35088</v>
      </c>
      <c r="B7" t="s">
        <v>27</v>
      </c>
      <c r="C7" t="s">
        <v>465</v>
      </c>
      <c r="D7" s="30">
        <v>50</v>
      </c>
      <c r="G7">
        <f t="shared" si="0"/>
        <v>50</v>
      </c>
    </row>
    <row r="8" spans="1:7" ht="12.75">
      <c r="A8" s="1">
        <v>35118</v>
      </c>
      <c r="B8" t="s">
        <v>27</v>
      </c>
      <c r="C8" t="s">
        <v>390</v>
      </c>
      <c r="D8" s="30">
        <v>50</v>
      </c>
      <c r="G8">
        <f t="shared" si="0"/>
        <v>50</v>
      </c>
    </row>
    <row r="9" spans="1:7" ht="12.75">
      <c r="A9" s="1">
        <v>35242</v>
      </c>
      <c r="B9" t="s">
        <v>27</v>
      </c>
      <c r="C9" t="s">
        <v>469</v>
      </c>
      <c r="D9" s="30">
        <v>50</v>
      </c>
      <c r="G9">
        <f t="shared" si="0"/>
        <v>50</v>
      </c>
    </row>
    <row r="10" spans="1:7" ht="12.75">
      <c r="A10" s="1">
        <v>35247</v>
      </c>
      <c r="B10" t="s">
        <v>28</v>
      </c>
      <c r="C10" t="s">
        <v>474</v>
      </c>
      <c r="D10" s="30">
        <v>50</v>
      </c>
      <c r="G10">
        <f t="shared" si="0"/>
        <v>50</v>
      </c>
    </row>
    <row r="11" spans="1:7" ht="12.75">
      <c r="A11" s="1">
        <v>35247</v>
      </c>
      <c r="B11" t="s">
        <v>27</v>
      </c>
      <c r="C11" t="s">
        <v>460</v>
      </c>
      <c r="D11" s="30">
        <v>50</v>
      </c>
      <c r="G11">
        <f t="shared" si="0"/>
        <v>50</v>
      </c>
    </row>
    <row r="12" spans="1:7" ht="12.75">
      <c r="A12" s="1">
        <v>35250</v>
      </c>
      <c r="B12" t="s">
        <v>470</v>
      </c>
      <c r="C12" t="s">
        <v>343</v>
      </c>
      <c r="D12" s="30">
        <v>50</v>
      </c>
      <c r="E12" s="1">
        <v>35339</v>
      </c>
      <c r="G12">
        <f t="shared" si="0"/>
        <v>50</v>
      </c>
    </row>
    <row r="13" spans="1:7" ht="12.75">
      <c r="A13" s="1">
        <v>35289</v>
      </c>
      <c r="B13" t="s">
        <v>27</v>
      </c>
      <c r="C13" t="s">
        <v>405</v>
      </c>
      <c r="D13" s="30">
        <v>50</v>
      </c>
      <c r="G13">
        <f t="shared" si="0"/>
        <v>50</v>
      </c>
    </row>
    <row r="14" spans="1:7" ht="12.75">
      <c r="A14" s="1">
        <v>35330</v>
      </c>
      <c r="B14" t="s">
        <v>27</v>
      </c>
      <c r="C14" t="s">
        <v>422</v>
      </c>
      <c r="D14" s="30">
        <v>50</v>
      </c>
      <c r="G14">
        <f t="shared" si="0"/>
        <v>50</v>
      </c>
    </row>
    <row r="15" spans="1:7" ht="12.75">
      <c r="A15" s="1">
        <v>35359</v>
      </c>
      <c r="B15" t="s">
        <v>470</v>
      </c>
      <c r="C15" t="s">
        <v>347</v>
      </c>
      <c r="D15" s="30">
        <v>-60</v>
      </c>
      <c r="E15" s="29">
        <v>100001</v>
      </c>
      <c r="F15"/>
      <c r="G15">
        <f t="shared" si="0"/>
        <v>-60</v>
      </c>
    </row>
    <row r="16" spans="1:7" ht="12.75">
      <c r="A16" s="1">
        <v>35362</v>
      </c>
      <c r="B16" t="s">
        <v>470</v>
      </c>
      <c r="C16" t="s">
        <v>348</v>
      </c>
      <c r="D16" s="30">
        <v>110</v>
      </c>
      <c r="E16" s="1">
        <v>35690</v>
      </c>
      <c r="F16"/>
      <c r="G16">
        <f t="shared" si="0"/>
        <v>110</v>
      </c>
    </row>
    <row r="17" spans="1:7" ht="12.75">
      <c r="A17" s="1">
        <v>35377</v>
      </c>
      <c r="B17" t="s">
        <v>470</v>
      </c>
      <c r="C17" t="s">
        <v>362</v>
      </c>
      <c r="D17" s="30">
        <v>50</v>
      </c>
      <c r="E17" s="1">
        <v>35377</v>
      </c>
      <c r="F17"/>
      <c r="G17">
        <f t="shared" si="0"/>
        <v>50</v>
      </c>
    </row>
    <row r="18" spans="1:7" ht="12.75">
      <c r="A18" s="1">
        <v>35410</v>
      </c>
      <c r="B18" t="s">
        <v>470</v>
      </c>
      <c r="C18" t="s">
        <v>363</v>
      </c>
      <c r="D18" s="30">
        <v>50</v>
      </c>
      <c r="E18" s="1">
        <v>35783</v>
      </c>
      <c r="F18" t="s">
        <v>364</v>
      </c>
      <c r="G18">
        <f t="shared" si="0"/>
        <v>50</v>
      </c>
    </row>
    <row r="19" spans="1:7" ht="12.75">
      <c r="A19" s="1">
        <v>35433</v>
      </c>
      <c r="B19" t="s">
        <v>470</v>
      </c>
      <c r="C19" t="s">
        <v>365</v>
      </c>
      <c r="D19" s="30">
        <v>100</v>
      </c>
      <c r="E19" s="29" t="s">
        <v>366</v>
      </c>
      <c r="F19"/>
      <c r="G19">
        <f t="shared" si="0"/>
        <v>100</v>
      </c>
    </row>
    <row r="20" spans="1:7" ht="12.75">
      <c r="A20" s="1">
        <v>35439</v>
      </c>
      <c r="B20" t="s">
        <v>470</v>
      </c>
      <c r="C20" t="s">
        <v>368</v>
      </c>
      <c r="D20" s="30">
        <v>-20</v>
      </c>
      <c r="E20" s="29">
        <v>100007</v>
      </c>
      <c r="F20"/>
      <c r="G20">
        <f t="shared" si="0"/>
        <v>-20</v>
      </c>
    </row>
    <row r="21" spans="1:7" ht="12.75">
      <c r="A21" s="1">
        <v>35441</v>
      </c>
      <c r="B21" t="s">
        <v>470</v>
      </c>
      <c r="C21" t="s">
        <v>370</v>
      </c>
      <c r="D21" s="30">
        <v>110</v>
      </c>
      <c r="E21" s="29" t="s">
        <v>371</v>
      </c>
      <c r="F21"/>
      <c r="G21">
        <f t="shared" si="0"/>
        <v>110</v>
      </c>
    </row>
    <row r="22" spans="1:7" ht="12.75">
      <c r="A22" s="1">
        <v>35441</v>
      </c>
      <c r="B22" t="s">
        <v>470</v>
      </c>
      <c r="C22" t="s">
        <v>369</v>
      </c>
      <c r="D22" s="30">
        <v>-20</v>
      </c>
      <c r="E22" s="29">
        <v>100008</v>
      </c>
      <c r="F22"/>
      <c r="G22">
        <f t="shared" si="0"/>
        <v>-20</v>
      </c>
    </row>
    <row r="23" spans="1:7" ht="12.75">
      <c r="A23" s="1">
        <v>35443</v>
      </c>
      <c r="B23" t="s">
        <v>27</v>
      </c>
      <c r="C23" t="s">
        <v>365</v>
      </c>
      <c r="D23" s="30">
        <v>10</v>
      </c>
      <c r="F23" t="s">
        <v>471</v>
      </c>
      <c r="G23">
        <f t="shared" si="0"/>
        <v>10</v>
      </c>
    </row>
    <row r="24" spans="1:7" ht="12.75">
      <c r="A24" s="1">
        <v>35465</v>
      </c>
      <c r="B24" t="s">
        <v>470</v>
      </c>
      <c r="C24" t="s">
        <v>372</v>
      </c>
      <c r="D24" s="30">
        <v>90</v>
      </c>
      <c r="E24" s="1">
        <v>35502</v>
      </c>
      <c r="F24"/>
      <c r="G24">
        <f t="shared" si="0"/>
        <v>90</v>
      </c>
    </row>
    <row r="25" spans="1:7" ht="12.75">
      <c r="A25" s="1">
        <v>35477</v>
      </c>
      <c r="B25" t="s">
        <v>470</v>
      </c>
      <c r="C25" t="s">
        <v>377</v>
      </c>
      <c r="D25" s="30">
        <v>110</v>
      </c>
      <c r="E25" s="1">
        <v>35486</v>
      </c>
      <c r="F25"/>
      <c r="G25">
        <f t="shared" si="0"/>
        <v>110</v>
      </c>
    </row>
    <row r="26" spans="1:7" ht="12.75">
      <c r="A26" s="1">
        <v>35477</v>
      </c>
      <c r="B26" t="s">
        <v>27</v>
      </c>
      <c r="C26" t="s">
        <v>472</v>
      </c>
      <c r="D26" s="30">
        <v>90</v>
      </c>
      <c r="F26" t="s">
        <v>473</v>
      </c>
      <c r="G26">
        <f t="shared" si="0"/>
        <v>90</v>
      </c>
    </row>
    <row r="27" spans="1:7" ht="12.75">
      <c r="A27" s="1">
        <v>35477</v>
      </c>
      <c r="B27" t="s">
        <v>470</v>
      </c>
      <c r="C27" t="s">
        <v>374</v>
      </c>
      <c r="D27" s="30">
        <v>20</v>
      </c>
      <c r="E27" s="29" t="s">
        <v>375</v>
      </c>
      <c r="F27" t="s">
        <v>376</v>
      </c>
      <c r="G27">
        <f t="shared" si="0"/>
        <v>20</v>
      </c>
    </row>
    <row r="28" spans="1:7" ht="12.75">
      <c r="A28" s="1">
        <v>35477</v>
      </c>
      <c r="B28" t="s">
        <v>470</v>
      </c>
      <c r="C28" t="s">
        <v>373</v>
      </c>
      <c r="D28" s="30">
        <v>-40</v>
      </c>
      <c r="E28" s="29">
        <v>100011</v>
      </c>
      <c r="G28">
        <f t="shared" si="0"/>
        <v>-40</v>
      </c>
    </row>
    <row r="29" spans="1:7" ht="12.75">
      <c r="A29" s="1">
        <v>35513</v>
      </c>
      <c r="B29" t="s">
        <v>470</v>
      </c>
      <c r="C29" t="s">
        <v>379</v>
      </c>
      <c r="D29" s="30">
        <v>110</v>
      </c>
      <c r="E29" s="29" t="s">
        <v>380</v>
      </c>
      <c r="F29" s="29"/>
      <c r="G29">
        <f t="shared" si="0"/>
        <v>110</v>
      </c>
    </row>
    <row r="30" spans="1:7" ht="12.75">
      <c r="A30" s="1">
        <v>35533</v>
      </c>
      <c r="B30" t="s">
        <v>470</v>
      </c>
      <c r="C30" t="s">
        <v>381</v>
      </c>
      <c r="D30" s="30">
        <v>110</v>
      </c>
      <c r="E30" s="1">
        <v>35538</v>
      </c>
      <c r="G30">
        <f t="shared" si="0"/>
        <v>110</v>
      </c>
    </row>
    <row r="31" spans="1:7" ht="12.75">
      <c r="A31" s="1">
        <v>35534</v>
      </c>
      <c r="B31" t="s">
        <v>470</v>
      </c>
      <c r="C31" t="s">
        <v>382</v>
      </c>
      <c r="D31" s="30">
        <v>-40</v>
      </c>
      <c r="E31">
        <v>100013</v>
      </c>
      <c r="F31"/>
      <c r="G31">
        <f t="shared" si="0"/>
        <v>-40</v>
      </c>
    </row>
    <row r="32" spans="1:7" ht="12.75">
      <c r="A32" s="1">
        <v>35551</v>
      </c>
      <c r="B32" t="s">
        <v>470</v>
      </c>
      <c r="C32" t="s">
        <v>383</v>
      </c>
      <c r="D32" s="30">
        <v>110</v>
      </c>
      <c r="E32" s="29" t="s">
        <v>481</v>
      </c>
      <c r="G32">
        <f t="shared" si="0"/>
        <v>110</v>
      </c>
    </row>
    <row r="33" spans="1:7" ht="12.75">
      <c r="A33" s="1">
        <v>35551</v>
      </c>
      <c r="B33" t="s">
        <v>470</v>
      </c>
      <c r="C33" t="s">
        <v>385</v>
      </c>
      <c r="D33" s="30">
        <v>110</v>
      </c>
      <c r="E33" s="1">
        <v>35551</v>
      </c>
      <c r="G33">
        <f t="shared" si="0"/>
        <v>110</v>
      </c>
    </row>
    <row r="34" spans="1:7" ht="12.75">
      <c r="A34" s="1">
        <v>35554</v>
      </c>
      <c r="B34" t="s">
        <v>470</v>
      </c>
      <c r="C34" t="s">
        <v>386</v>
      </c>
      <c r="D34" s="30">
        <v>-40</v>
      </c>
      <c r="E34" s="29">
        <v>100015</v>
      </c>
      <c r="F34" s="29"/>
      <c r="G34">
        <f t="shared" si="0"/>
        <v>-40</v>
      </c>
    </row>
    <row r="35" spans="1:7" ht="12.75">
      <c r="A35" s="1">
        <v>35558</v>
      </c>
      <c r="B35" t="s">
        <v>470</v>
      </c>
      <c r="C35" t="s">
        <v>387</v>
      </c>
      <c r="D35" s="30">
        <v>110</v>
      </c>
      <c r="E35" s="29" t="s">
        <v>388</v>
      </c>
      <c r="G35">
        <f t="shared" si="0"/>
        <v>110</v>
      </c>
    </row>
    <row r="36" spans="1:7" ht="12.75">
      <c r="A36" s="1">
        <v>35565</v>
      </c>
      <c r="B36" t="s">
        <v>470</v>
      </c>
      <c r="C36" t="s">
        <v>389</v>
      </c>
      <c r="D36" s="30">
        <v>110</v>
      </c>
      <c r="E36" s="1">
        <v>35572</v>
      </c>
      <c r="G36">
        <f t="shared" si="0"/>
        <v>110</v>
      </c>
    </row>
    <row r="37" spans="1:7" ht="12.75">
      <c r="A37" s="1">
        <v>35571</v>
      </c>
      <c r="B37" t="s">
        <v>470</v>
      </c>
      <c r="C37" t="s">
        <v>390</v>
      </c>
      <c r="D37" s="30">
        <v>110</v>
      </c>
      <c r="E37" s="1">
        <v>35572</v>
      </c>
      <c r="G37">
        <f t="shared" si="0"/>
        <v>110</v>
      </c>
    </row>
    <row r="38" spans="1:7" ht="12.75">
      <c r="A38" s="1">
        <v>35579</v>
      </c>
      <c r="B38" t="s">
        <v>470</v>
      </c>
      <c r="C38" t="s">
        <v>392</v>
      </c>
      <c r="D38" s="30">
        <v>-60</v>
      </c>
      <c r="E38" s="29">
        <v>100017</v>
      </c>
      <c r="F38" s="29"/>
      <c r="G38">
        <f t="shared" si="0"/>
        <v>-60</v>
      </c>
    </row>
    <row r="39" spans="1:7" ht="12.75">
      <c r="A39" s="1">
        <v>35603</v>
      </c>
      <c r="B39" t="s">
        <v>470</v>
      </c>
      <c r="C39" t="s">
        <v>393</v>
      </c>
      <c r="D39" s="30">
        <v>110</v>
      </c>
      <c r="E39" s="1">
        <v>35604</v>
      </c>
      <c r="G39">
        <f t="shared" si="0"/>
        <v>110</v>
      </c>
    </row>
    <row r="40" spans="1:7" ht="12.75">
      <c r="A40" s="1">
        <v>35603</v>
      </c>
      <c r="B40" t="s">
        <v>470</v>
      </c>
      <c r="C40" t="s">
        <v>394</v>
      </c>
      <c r="D40" s="30">
        <v>110</v>
      </c>
      <c r="E40" s="1">
        <v>35604</v>
      </c>
      <c r="G40">
        <f t="shared" si="0"/>
        <v>110</v>
      </c>
    </row>
    <row r="41" spans="1:7" ht="12.75">
      <c r="A41" s="1">
        <v>35612</v>
      </c>
      <c r="B41" t="s">
        <v>28</v>
      </c>
      <c r="C41" t="s">
        <v>474</v>
      </c>
      <c r="D41" s="30">
        <v>90</v>
      </c>
      <c r="G41">
        <f>IF(AND(Open&lt;=A41,A41&lt;=Close),D41,0)</f>
        <v>90</v>
      </c>
    </row>
    <row r="42" spans="1:7" ht="12.75">
      <c r="A42" s="1">
        <v>35612</v>
      </c>
      <c r="B42" t="s">
        <v>27</v>
      </c>
      <c r="C42" t="s">
        <v>460</v>
      </c>
      <c r="D42" s="30">
        <v>90</v>
      </c>
      <c r="G42">
        <f t="shared" si="0"/>
        <v>90</v>
      </c>
    </row>
    <row r="43" spans="1:7" ht="12.75">
      <c r="A43" s="1">
        <v>35619</v>
      </c>
      <c r="B43" t="s">
        <v>470</v>
      </c>
      <c r="C43" t="s">
        <v>395</v>
      </c>
      <c r="D43" s="30">
        <v>110</v>
      </c>
      <c r="E43" s="1">
        <v>35628</v>
      </c>
      <c r="G43">
        <f t="shared" si="0"/>
        <v>110</v>
      </c>
    </row>
    <row r="44" spans="1:7" ht="12.75">
      <c r="A44" s="1">
        <v>35622</v>
      </c>
      <c r="B44" t="s">
        <v>470</v>
      </c>
      <c r="C44" t="s">
        <v>396</v>
      </c>
      <c r="D44" s="30">
        <v>-60</v>
      </c>
      <c r="E44" s="29">
        <v>100019</v>
      </c>
      <c r="F44" s="29"/>
      <c r="G44">
        <f t="shared" si="0"/>
        <v>-60</v>
      </c>
    </row>
    <row r="45" spans="1:7" ht="12.75">
      <c r="A45" s="1">
        <v>35656</v>
      </c>
      <c r="B45" t="s">
        <v>470</v>
      </c>
      <c r="C45" t="s">
        <v>398</v>
      </c>
      <c r="D45" s="30">
        <v>-20</v>
      </c>
      <c r="E45" s="29">
        <v>100021</v>
      </c>
      <c r="F45" s="29"/>
      <c r="G45">
        <f t="shared" si="0"/>
        <v>-20</v>
      </c>
    </row>
    <row r="46" spans="1:7" ht="12.75">
      <c r="A46" s="1">
        <v>35662</v>
      </c>
      <c r="B46" t="s">
        <v>470</v>
      </c>
      <c r="C46" t="s">
        <v>399</v>
      </c>
      <c r="D46" s="30">
        <v>110</v>
      </c>
      <c r="E46" s="1">
        <v>35663</v>
      </c>
      <c r="F46" s="29"/>
      <c r="G46">
        <f t="shared" si="0"/>
        <v>110</v>
      </c>
    </row>
    <row r="47" spans="1:7" ht="12.75">
      <c r="A47" s="1">
        <v>35665</v>
      </c>
      <c r="B47" t="s">
        <v>470</v>
      </c>
      <c r="C47" t="s">
        <v>400</v>
      </c>
      <c r="D47" s="30">
        <v>110</v>
      </c>
      <c r="E47" s="1">
        <v>35670</v>
      </c>
      <c r="F47" s="29"/>
      <c r="G47">
        <f t="shared" si="0"/>
        <v>110</v>
      </c>
    </row>
    <row r="48" spans="1:7" ht="12.75">
      <c r="A48" s="1">
        <v>35668</v>
      </c>
      <c r="B48" t="s">
        <v>470</v>
      </c>
      <c r="C48" t="s">
        <v>401</v>
      </c>
      <c r="D48" s="30">
        <v>50</v>
      </c>
      <c r="E48" s="1">
        <v>35670</v>
      </c>
      <c r="F48" s="29"/>
      <c r="G48">
        <f t="shared" si="0"/>
        <v>50</v>
      </c>
    </row>
    <row r="49" spans="1:7" ht="12.75">
      <c r="A49" s="1">
        <v>35669</v>
      </c>
      <c r="B49" t="s">
        <v>470</v>
      </c>
      <c r="C49" t="s">
        <v>403</v>
      </c>
      <c r="D49" s="30">
        <v>110</v>
      </c>
      <c r="E49" s="29" t="s">
        <v>404</v>
      </c>
      <c r="G49">
        <f t="shared" si="0"/>
        <v>110</v>
      </c>
    </row>
    <row r="50" spans="1:7" ht="12.75">
      <c r="A50" s="1">
        <v>35674</v>
      </c>
      <c r="B50" t="s">
        <v>470</v>
      </c>
      <c r="C50" t="s">
        <v>405</v>
      </c>
      <c r="D50" s="30">
        <v>110</v>
      </c>
      <c r="E50" s="1">
        <v>35738</v>
      </c>
      <c r="G50">
        <f t="shared" si="0"/>
        <v>110</v>
      </c>
    </row>
    <row r="51" spans="1:7" ht="12.75">
      <c r="A51" s="1">
        <v>35674</v>
      </c>
      <c r="B51" t="s">
        <v>470</v>
      </c>
      <c r="C51" t="s">
        <v>406</v>
      </c>
      <c r="D51" s="30">
        <v>110</v>
      </c>
      <c r="E51" s="1">
        <v>35738</v>
      </c>
      <c r="G51">
        <f t="shared" si="0"/>
        <v>110</v>
      </c>
    </row>
    <row r="52" spans="1:7" ht="12.75">
      <c r="A52" s="1">
        <v>35677</v>
      </c>
      <c r="B52" t="s">
        <v>470</v>
      </c>
      <c r="C52" t="s">
        <v>410</v>
      </c>
      <c r="D52" s="30">
        <v>-20</v>
      </c>
      <c r="E52" s="29">
        <v>100023</v>
      </c>
      <c r="G52">
        <f t="shared" si="0"/>
        <v>-20</v>
      </c>
    </row>
    <row r="53" spans="1:7" ht="12.75">
      <c r="A53" s="1">
        <v>35677</v>
      </c>
      <c r="B53" t="s">
        <v>470</v>
      </c>
      <c r="C53" t="s">
        <v>411</v>
      </c>
      <c r="D53" s="30">
        <v>-20</v>
      </c>
      <c r="E53" s="29">
        <v>100023</v>
      </c>
      <c r="G53">
        <f t="shared" si="0"/>
        <v>-20</v>
      </c>
    </row>
    <row r="54" spans="1:7" ht="12.75">
      <c r="A54" s="1">
        <v>35677</v>
      </c>
      <c r="B54" t="s">
        <v>470</v>
      </c>
      <c r="C54" t="s">
        <v>412</v>
      </c>
      <c r="D54" s="30">
        <v>-20</v>
      </c>
      <c r="E54" s="29">
        <v>100023</v>
      </c>
      <c r="G54">
        <f t="shared" si="0"/>
        <v>-20</v>
      </c>
    </row>
    <row r="55" spans="1:7" ht="12.75">
      <c r="A55" s="1">
        <v>35677</v>
      </c>
      <c r="B55" t="s">
        <v>470</v>
      </c>
      <c r="C55" t="s">
        <v>413</v>
      </c>
      <c r="D55" s="30">
        <v>-20</v>
      </c>
      <c r="E55" s="29">
        <v>100023</v>
      </c>
      <c r="G55">
        <f t="shared" si="0"/>
        <v>-20</v>
      </c>
    </row>
    <row r="56" spans="1:7" ht="12.75">
      <c r="A56" s="1">
        <v>35680</v>
      </c>
      <c r="B56" t="s">
        <v>470</v>
      </c>
      <c r="C56" t="s">
        <v>414</v>
      </c>
      <c r="D56" s="30">
        <v>90</v>
      </c>
      <c r="E56" s="1">
        <v>35738</v>
      </c>
      <c r="G56">
        <f t="shared" si="0"/>
        <v>90</v>
      </c>
    </row>
    <row r="57" spans="1:7" ht="12.75">
      <c r="A57" s="1">
        <v>35688</v>
      </c>
      <c r="B57" t="s">
        <v>470</v>
      </c>
      <c r="C57" t="s">
        <v>343</v>
      </c>
      <c r="D57" s="30">
        <v>110</v>
      </c>
      <c r="E57" s="1">
        <v>35690</v>
      </c>
      <c r="G57">
        <f t="shared" si="0"/>
        <v>110</v>
      </c>
    </row>
    <row r="58" spans="1:7" ht="12.75">
      <c r="A58" s="1">
        <v>35712</v>
      </c>
      <c r="B58" t="s">
        <v>470</v>
      </c>
      <c r="C58" t="s">
        <v>415</v>
      </c>
      <c r="D58" s="30">
        <v>110</v>
      </c>
      <c r="E58" s="29" t="s">
        <v>416</v>
      </c>
      <c r="G58">
        <f t="shared" si="0"/>
        <v>110</v>
      </c>
    </row>
    <row r="59" spans="1:7" ht="12.75">
      <c r="A59" s="1">
        <v>35732</v>
      </c>
      <c r="B59" t="s">
        <v>470</v>
      </c>
      <c r="C59" t="s">
        <v>417</v>
      </c>
      <c r="D59" s="30">
        <v>-20</v>
      </c>
      <c r="E59" s="29">
        <v>100026</v>
      </c>
      <c r="G59">
        <f t="shared" si="0"/>
        <v>-20</v>
      </c>
    </row>
    <row r="60" spans="1:7" ht="12.75">
      <c r="A60" s="1">
        <v>35732</v>
      </c>
      <c r="B60" t="s">
        <v>470</v>
      </c>
      <c r="C60" t="s">
        <v>418</v>
      </c>
      <c r="D60" s="30">
        <v>-20</v>
      </c>
      <c r="E60" s="29">
        <v>100026</v>
      </c>
      <c r="G60">
        <f t="shared" si="0"/>
        <v>-20</v>
      </c>
    </row>
    <row r="61" spans="1:7" ht="12.75">
      <c r="A61" s="1">
        <v>35753</v>
      </c>
      <c r="B61" t="s">
        <v>470</v>
      </c>
      <c r="C61" t="s">
        <v>348</v>
      </c>
      <c r="D61" s="30">
        <v>90</v>
      </c>
      <c r="E61" s="1">
        <v>35753</v>
      </c>
      <c r="G61">
        <f t="shared" si="0"/>
        <v>90</v>
      </c>
    </row>
    <row r="62" spans="1:7" ht="12.75">
      <c r="A62" s="1">
        <v>35754</v>
      </c>
      <c r="B62" t="s">
        <v>470</v>
      </c>
      <c r="C62" t="s">
        <v>422</v>
      </c>
      <c r="D62" s="30">
        <v>90</v>
      </c>
      <c r="E62" s="1">
        <v>35759</v>
      </c>
      <c r="G62">
        <f t="shared" si="0"/>
        <v>90</v>
      </c>
    </row>
    <row r="63" spans="1:7" ht="12.75">
      <c r="A63" s="1">
        <v>35781</v>
      </c>
      <c r="B63" t="s">
        <v>470</v>
      </c>
      <c r="C63" t="s">
        <v>365</v>
      </c>
      <c r="D63" s="30">
        <v>110</v>
      </c>
      <c r="G63">
        <f t="shared" si="0"/>
        <v>110</v>
      </c>
    </row>
    <row r="64" spans="1:7" ht="12.75">
      <c r="A64" s="1">
        <v>35788</v>
      </c>
      <c r="B64" t="s">
        <v>470</v>
      </c>
      <c r="C64" t="s">
        <v>423</v>
      </c>
      <c r="D64" s="30">
        <v>110</v>
      </c>
      <c r="E64" s="29" t="s">
        <v>424</v>
      </c>
      <c r="G64">
        <f t="shared" si="0"/>
        <v>110</v>
      </c>
    </row>
    <row r="65" spans="1:7" ht="12.75">
      <c r="A65" s="1">
        <v>35793</v>
      </c>
      <c r="B65" t="s">
        <v>470</v>
      </c>
      <c r="C65" t="s">
        <v>425</v>
      </c>
      <c r="D65" s="30">
        <v>-20</v>
      </c>
      <c r="E65" s="29">
        <v>100061</v>
      </c>
      <c r="G65">
        <f t="shared" si="0"/>
        <v>-20</v>
      </c>
    </row>
    <row r="66" spans="1:7" ht="12.75">
      <c r="A66" s="1">
        <v>35793</v>
      </c>
      <c r="B66" t="s">
        <v>470</v>
      </c>
      <c r="C66" t="s">
        <v>368</v>
      </c>
      <c r="D66" s="30">
        <v>-20</v>
      </c>
      <c r="E66" s="29">
        <v>100061</v>
      </c>
      <c r="G66">
        <f t="shared" si="0"/>
        <v>-20</v>
      </c>
    </row>
    <row r="67" spans="1:7" ht="12.75">
      <c r="A67" s="1">
        <v>35812</v>
      </c>
      <c r="B67" t="s">
        <v>470</v>
      </c>
      <c r="C67" t="s">
        <v>427</v>
      </c>
      <c r="D67" s="30">
        <v>90</v>
      </c>
      <c r="G67">
        <f t="shared" si="0"/>
        <v>90</v>
      </c>
    </row>
    <row r="68" spans="1:7" ht="12.75">
      <c r="A68" s="1">
        <v>35824</v>
      </c>
      <c r="B68" t="s">
        <v>470</v>
      </c>
      <c r="C68" t="s">
        <v>363</v>
      </c>
      <c r="D68" s="30">
        <v>90</v>
      </c>
      <c r="E68" s="29" t="s">
        <v>428</v>
      </c>
      <c r="G68">
        <f t="shared" si="0"/>
        <v>90</v>
      </c>
    </row>
    <row r="69" spans="1:7" ht="12.75">
      <c r="A69" s="1">
        <v>35825</v>
      </c>
      <c r="B69" t="s">
        <v>470</v>
      </c>
      <c r="C69" t="s">
        <v>429</v>
      </c>
      <c r="D69" s="30">
        <v>110</v>
      </c>
      <c r="E69" s="29" t="s">
        <v>428</v>
      </c>
      <c r="G69">
        <f t="shared" si="0"/>
        <v>110</v>
      </c>
    </row>
    <row r="70" spans="1:7" ht="12.75">
      <c r="A70" s="1">
        <v>35826</v>
      </c>
      <c r="B70" t="s">
        <v>470</v>
      </c>
      <c r="C70" t="s">
        <v>432</v>
      </c>
      <c r="D70" s="30">
        <v>-5</v>
      </c>
      <c r="E70" s="29">
        <v>100064</v>
      </c>
      <c r="F70" s="29"/>
      <c r="G70">
        <f t="shared" si="0"/>
        <v>-5</v>
      </c>
    </row>
    <row r="71" spans="1:7" ht="12.75">
      <c r="A71" s="1">
        <v>35826</v>
      </c>
      <c r="B71" t="s">
        <v>470</v>
      </c>
      <c r="C71" t="s">
        <v>431</v>
      </c>
      <c r="D71" s="30">
        <v>-25</v>
      </c>
      <c r="E71" s="29">
        <v>100064</v>
      </c>
      <c r="F71" s="29"/>
      <c r="G71">
        <f t="shared" si="0"/>
        <v>-25</v>
      </c>
    </row>
    <row r="72" spans="1:7" ht="12.75">
      <c r="A72" s="1">
        <v>35947</v>
      </c>
      <c r="B72" t="s">
        <v>470</v>
      </c>
      <c r="C72" t="s">
        <v>435</v>
      </c>
      <c r="D72" s="30">
        <v>25</v>
      </c>
      <c r="G72">
        <f t="shared" si="0"/>
        <v>25</v>
      </c>
    </row>
    <row r="73" spans="1:7" ht="12.75">
      <c r="A73" s="1">
        <v>35947</v>
      </c>
      <c r="B73" t="s">
        <v>470</v>
      </c>
      <c r="C73" t="s">
        <v>433</v>
      </c>
      <c r="D73" s="30">
        <v>-25</v>
      </c>
      <c r="E73" s="29">
        <v>100068</v>
      </c>
      <c r="F73" s="29"/>
      <c r="G73">
        <f t="shared" si="0"/>
        <v>-25</v>
      </c>
    </row>
    <row r="74" spans="1:7" ht="12.75">
      <c r="A74" s="1">
        <v>35947</v>
      </c>
      <c r="B74" t="s">
        <v>470</v>
      </c>
      <c r="C74" t="s">
        <v>434</v>
      </c>
      <c r="D74" s="30">
        <v>-25</v>
      </c>
      <c r="E74" s="29">
        <v>100068</v>
      </c>
      <c r="F74" s="29"/>
      <c r="G74">
        <f t="shared" si="0"/>
        <v>-25</v>
      </c>
    </row>
    <row r="75" spans="1:7" ht="12.75">
      <c r="A75" s="1">
        <v>35971</v>
      </c>
      <c r="B75" t="s">
        <v>470</v>
      </c>
      <c r="C75" t="s">
        <v>439</v>
      </c>
      <c r="D75" s="30">
        <v>110</v>
      </c>
      <c r="G75">
        <f t="shared" si="0"/>
        <v>110</v>
      </c>
    </row>
    <row r="76" spans="1:7" ht="12.75">
      <c r="A76" s="1">
        <v>35971</v>
      </c>
      <c r="B76" t="s">
        <v>470</v>
      </c>
      <c r="C76" t="s">
        <v>440</v>
      </c>
      <c r="D76" s="30">
        <v>110</v>
      </c>
      <c r="G76">
        <f t="shared" si="0"/>
        <v>110</v>
      </c>
    </row>
    <row r="77" spans="1:7" ht="12.75">
      <c r="A77" s="1">
        <v>35971</v>
      </c>
      <c r="B77" t="s">
        <v>470</v>
      </c>
      <c r="C77" t="s">
        <v>438</v>
      </c>
      <c r="D77" s="30">
        <v>85</v>
      </c>
      <c r="G77">
        <f t="shared" si="0"/>
        <v>85</v>
      </c>
    </row>
    <row r="78" spans="1:7" ht="12.75">
      <c r="A78" s="1">
        <v>35971</v>
      </c>
      <c r="B78" t="s">
        <v>470</v>
      </c>
      <c r="C78" t="s">
        <v>436</v>
      </c>
      <c r="D78" s="30">
        <v>-25</v>
      </c>
      <c r="E78" s="29">
        <v>100069</v>
      </c>
      <c r="F78" s="29"/>
      <c r="G78">
        <f t="shared" si="0"/>
        <v>-25</v>
      </c>
    </row>
    <row r="79" spans="1:7" ht="12.75">
      <c r="A79" s="1">
        <v>35971</v>
      </c>
      <c r="B79" t="s">
        <v>470</v>
      </c>
      <c r="C79" t="s">
        <v>437</v>
      </c>
      <c r="D79" s="30">
        <v>-25</v>
      </c>
      <c r="E79" s="29">
        <v>100069</v>
      </c>
      <c r="F79" s="29"/>
      <c r="G79">
        <f t="shared" si="0"/>
        <v>-25</v>
      </c>
    </row>
    <row r="80" spans="1:7" ht="12.75">
      <c r="A80" s="1">
        <v>35977</v>
      </c>
      <c r="B80" t="s">
        <v>28</v>
      </c>
      <c r="C80" t="s">
        <v>474</v>
      </c>
      <c r="D80" s="30">
        <v>75</v>
      </c>
      <c r="G80">
        <f aca="true" t="shared" si="1" ref="G80:G143">IF(AND(Open&lt;=A80,A80&lt;=Close),D80,0)</f>
        <v>75</v>
      </c>
    </row>
    <row r="81" spans="1:7" ht="12.75">
      <c r="A81" s="1">
        <v>35977</v>
      </c>
      <c r="B81" t="s">
        <v>27</v>
      </c>
      <c r="C81" t="s">
        <v>460</v>
      </c>
      <c r="D81" s="30">
        <v>75</v>
      </c>
      <c r="G81">
        <f t="shared" si="1"/>
        <v>75</v>
      </c>
    </row>
    <row r="82" spans="1:7" ht="12.75">
      <c r="A82" s="1">
        <v>36069</v>
      </c>
      <c r="B82" t="s">
        <v>470</v>
      </c>
      <c r="C82" t="s">
        <v>446</v>
      </c>
      <c r="D82" s="30">
        <v>110</v>
      </c>
      <c r="G82">
        <f t="shared" si="0"/>
        <v>110</v>
      </c>
    </row>
    <row r="83" spans="1:7" ht="12.75">
      <c r="A83" s="1">
        <v>36069</v>
      </c>
      <c r="B83" t="s">
        <v>470</v>
      </c>
      <c r="C83" t="s">
        <v>445</v>
      </c>
      <c r="D83" s="30">
        <v>100</v>
      </c>
      <c r="G83">
        <f t="shared" si="0"/>
        <v>100</v>
      </c>
    </row>
    <row r="84" spans="1:7" ht="12.75">
      <c r="A84" s="1">
        <v>36069</v>
      </c>
      <c r="B84" t="s">
        <v>470</v>
      </c>
      <c r="C84" t="s">
        <v>443</v>
      </c>
      <c r="D84" s="30">
        <v>75</v>
      </c>
      <c r="G84">
        <f t="shared" si="0"/>
        <v>75</v>
      </c>
    </row>
    <row r="85" spans="1:7" ht="12.75">
      <c r="A85" s="1">
        <v>36081</v>
      </c>
      <c r="B85" t="s">
        <v>470</v>
      </c>
      <c r="C85" t="s">
        <v>448</v>
      </c>
      <c r="D85" s="30">
        <v>110</v>
      </c>
      <c r="G85">
        <f t="shared" si="0"/>
        <v>110</v>
      </c>
    </row>
    <row r="86" spans="1:7" ht="12.75">
      <c r="A86" s="1">
        <v>36081</v>
      </c>
      <c r="B86" t="s">
        <v>470</v>
      </c>
      <c r="C86" t="s">
        <v>447</v>
      </c>
      <c r="D86" s="30">
        <v>100</v>
      </c>
      <c r="G86">
        <f t="shared" si="0"/>
        <v>100</v>
      </c>
    </row>
    <row r="87" spans="1:7" ht="12.75">
      <c r="A87" s="1">
        <v>36088</v>
      </c>
      <c r="B87" t="s">
        <v>470</v>
      </c>
      <c r="C87" t="s">
        <v>449</v>
      </c>
      <c r="D87" s="30">
        <v>100</v>
      </c>
      <c r="G87">
        <f t="shared" si="0"/>
        <v>100</v>
      </c>
    </row>
    <row r="88" spans="1:7" ht="12.75">
      <c r="A88" s="1">
        <v>36102</v>
      </c>
      <c r="B88" t="s">
        <v>470</v>
      </c>
      <c r="C88" t="s">
        <v>418</v>
      </c>
      <c r="D88" s="30">
        <v>-25</v>
      </c>
      <c r="E88" s="29">
        <v>100073</v>
      </c>
      <c r="F88" s="29"/>
      <c r="G88">
        <f t="shared" si="0"/>
        <v>-25</v>
      </c>
    </row>
    <row r="89" spans="1:7" ht="12.75">
      <c r="A89" s="1">
        <v>36102</v>
      </c>
      <c r="B89" t="s">
        <v>470</v>
      </c>
      <c r="C89" t="s">
        <v>450</v>
      </c>
      <c r="D89" s="30">
        <v>-25</v>
      </c>
      <c r="E89" s="29">
        <v>100073</v>
      </c>
      <c r="F89" s="29"/>
      <c r="G89">
        <f t="shared" si="0"/>
        <v>-25</v>
      </c>
    </row>
    <row r="90" spans="1:7" ht="12.75">
      <c r="A90" s="1">
        <v>36102</v>
      </c>
      <c r="B90" t="s">
        <v>470</v>
      </c>
      <c r="C90" t="s">
        <v>451</v>
      </c>
      <c r="D90" s="30">
        <v>-25</v>
      </c>
      <c r="E90" s="29">
        <v>100073</v>
      </c>
      <c r="F90" s="29"/>
      <c r="G90">
        <f>IF(AND(Open&lt;=A90,A90&lt;=Close),D90,0)</f>
        <v>-25</v>
      </c>
    </row>
    <row r="91" spans="1:7" ht="12.75">
      <c r="A91" s="1">
        <v>36178</v>
      </c>
      <c r="B91" t="s">
        <v>470</v>
      </c>
      <c r="C91" t="s">
        <v>435</v>
      </c>
      <c r="D91" s="30">
        <v>50</v>
      </c>
      <c r="G91">
        <f>IF(AND(Open&lt;=A91,A91&lt;=Close),D91,0)</f>
        <v>50</v>
      </c>
    </row>
    <row r="92" spans="1:7" ht="12.75">
      <c r="A92" s="1">
        <v>36180</v>
      </c>
      <c r="B92" t="s">
        <v>470</v>
      </c>
      <c r="C92" t="s">
        <v>454</v>
      </c>
      <c r="D92" s="30">
        <v>100</v>
      </c>
      <c r="G92">
        <f>IF(AND(Open&lt;=A92,A92&lt;=Close),D92,0)</f>
        <v>100</v>
      </c>
    </row>
    <row r="93" spans="1:7" ht="12.75">
      <c r="A93" s="1">
        <v>36181</v>
      </c>
      <c r="B93" t="s">
        <v>470</v>
      </c>
      <c r="C93" t="s">
        <v>368</v>
      </c>
      <c r="D93" s="30">
        <v>-25</v>
      </c>
      <c r="E93" s="29">
        <v>100075</v>
      </c>
      <c r="G93">
        <f t="shared" si="1"/>
        <v>-25</v>
      </c>
    </row>
    <row r="94" spans="1:7" ht="12.75">
      <c r="A94" s="1">
        <v>36181</v>
      </c>
      <c r="B94" t="s">
        <v>470</v>
      </c>
      <c r="C94" t="s">
        <v>412</v>
      </c>
      <c r="D94" s="30">
        <v>-25</v>
      </c>
      <c r="E94" s="29">
        <v>100075</v>
      </c>
      <c r="G94">
        <f t="shared" si="1"/>
        <v>-25</v>
      </c>
    </row>
    <row r="95" spans="1:7" ht="12.75">
      <c r="A95" s="1">
        <v>36192</v>
      </c>
      <c r="B95" t="s">
        <v>470</v>
      </c>
      <c r="C95" t="s">
        <v>455</v>
      </c>
      <c r="D95" s="30">
        <v>100</v>
      </c>
      <c r="G95">
        <f t="shared" si="1"/>
        <v>100</v>
      </c>
    </row>
    <row r="96" spans="1:7" ht="12.75">
      <c r="A96" s="1">
        <v>36192</v>
      </c>
      <c r="B96" t="s">
        <v>470</v>
      </c>
      <c r="C96" t="s">
        <v>456</v>
      </c>
      <c r="D96" s="30">
        <v>100</v>
      </c>
      <c r="G96">
        <f t="shared" si="1"/>
        <v>100</v>
      </c>
    </row>
    <row r="97" spans="1:7" ht="12.75">
      <c r="A97" s="1">
        <v>36197</v>
      </c>
      <c r="B97" t="s">
        <v>470</v>
      </c>
      <c r="C97" t="s">
        <v>457</v>
      </c>
      <c r="D97" s="30">
        <v>-25</v>
      </c>
      <c r="E97" s="29">
        <v>100077</v>
      </c>
      <c r="G97">
        <f t="shared" si="1"/>
        <v>-25</v>
      </c>
    </row>
    <row r="98" spans="1:7" ht="12.75">
      <c r="A98" s="1">
        <v>36197</v>
      </c>
      <c r="B98" t="s">
        <v>470</v>
      </c>
      <c r="C98" t="s">
        <v>458</v>
      </c>
      <c r="D98" s="30">
        <v>-25</v>
      </c>
      <c r="E98" s="29">
        <v>100077</v>
      </c>
      <c r="G98">
        <f t="shared" si="1"/>
        <v>-25</v>
      </c>
    </row>
    <row r="99" spans="1:7" ht="12.75">
      <c r="A99" s="1">
        <v>36233</v>
      </c>
      <c r="B99" t="s">
        <v>470</v>
      </c>
      <c r="C99" t="s">
        <v>363</v>
      </c>
      <c r="D99" s="30">
        <v>75</v>
      </c>
      <c r="G99">
        <f t="shared" si="1"/>
        <v>75</v>
      </c>
    </row>
    <row r="100" spans="1:7" ht="12.75">
      <c r="A100" s="1">
        <v>36237</v>
      </c>
      <c r="B100" t="s">
        <v>470</v>
      </c>
      <c r="C100" t="s">
        <v>489</v>
      </c>
      <c r="D100" s="30">
        <v>100</v>
      </c>
      <c r="G100">
        <f t="shared" si="1"/>
        <v>100</v>
      </c>
    </row>
    <row r="101" spans="1:7" ht="12.75">
      <c r="A101" s="1">
        <v>36241</v>
      </c>
      <c r="B101" t="s">
        <v>470</v>
      </c>
      <c r="C101" t="s">
        <v>427</v>
      </c>
      <c r="D101" s="30">
        <v>100</v>
      </c>
      <c r="G101">
        <f t="shared" si="1"/>
        <v>100</v>
      </c>
    </row>
    <row r="102" spans="1:7" ht="12.75">
      <c r="A102" s="1">
        <v>36242</v>
      </c>
      <c r="B102" t="s">
        <v>470</v>
      </c>
      <c r="C102" t="s">
        <v>490</v>
      </c>
      <c r="D102" s="30">
        <v>100</v>
      </c>
      <c r="G102">
        <f t="shared" si="1"/>
        <v>100</v>
      </c>
    </row>
    <row r="103" spans="1:7" ht="12.75">
      <c r="A103" s="1">
        <v>36248</v>
      </c>
      <c r="B103" t="s">
        <v>470</v>
      </c>
      <c r="C103" t="s">
        <v>372</v>
      </c>
      <c r="D103" s="30">
        <v>75</v>
      </c>
      <c r="G103">
        <f t="shared" si="1"/>
        <v>75</v>
      </c>
    </row>
    <row r="104" spans="1:7" ht="12.75">
      <c r="A104" s="1">
        <v>36248</v>
      </c>
      <c r="B104" t="s">
        <v>470</v>
      </c>
      <c r="C104" t="s">
        <v>429</v>
      </c>
      <c r="D104" s="30">
        <v>75</v>
      </c>
      <c r="G104">
        <f t="shared" si="1"/>
        <v>75</v>
      </c>
    </row>
    <row r="105" spans="1:7" ht="12.75">
      <c r="A105" s="1">
        <v>36248</v>
      </c>
      <c r="B105" t="s">
        <v>470</v>
      </c>
      <c r="C105" t="s">
        <v>395</v>
      </c>
      <c r="D105" s="30">
        <v>62</v>
      </c>
      <c r="G105">
        <f t="shared" si="1"/>
        <v>62</v>
      </c>
    </row>
    <row r="106" spans="1:7" ht="12.75">
      <c r="A106" s="1">
        <v>36249</v>
      </c>
      <c r="B106" t="s">
        <v>470</v>
      </c>
      <c r="C106" t="s">
        <v>494</v>
      </c>
      <c r="D106" s="30">
        <v>-25</v>
      </c>
      <c r="E106" s="29">
        <v>100079</v>
      </c>
      <c r="G106">
        <f t="shared" si="1"/>
        <v>-25</v>
      </c>
    </row>
    <row r="107" spans="1:7" ht="12.75">
      <c r="A107" s="1">
        <v>36249</v>
      </c>
      <c r="B107" t="s">
        <v>470</v>
      </c>
      <c r="C107" t="s">
        <v>495</v>
      </c>
      <c r="D107" s="30">
        <v>-25</v>
      </c>
      <c r="E107" s="29">
        <v>100079</v>
      </c>
      <c r="G107">
        <f t="shared" si="1"/>
        <v>-25</v>
      </c>
    </row>
    <row r="108" spans="1:7" ht="12.75">
      <c r="A108" s="1">
        <v>36249</v>
      </c>
      <c r="B108" t="s">
        <v>470</v>
      </c>
      <c r="C108" t="s">
        <v>496</v>
      </c>
      <c r="D108" s="30">
        <v>-25</v>
      </c>
      <c r="E108" s="29">
        <v>100079</v>
      </c>
      <c r="G108">
        <f t="shared" si="1"/>
        <v>-25</v>
      </c>
    </row>
    <row r="109" spans="1:7" ht="12.75">
      <c r="A109" s="1">
        <v>36253</v>
      </c>
      <c r="B109" t="s">
        <v>27</v>
      </c>
      <c r="C109" t="s">
        <v>414</v>
      </c>
      <c r="D109" s="30">
        <v>100</v>
      </c>
      <c r="G109">
        <f t="shared" si="1"/>
        <v>100</v>
      </c>
    </row>
    <row r="110" spans="1:7" ht="12.75">
      <c r="A110" s="1">
        <v>36269</v>
      </c>
      <c r="B110" t="s">
        <v>27</v>
      </c>
      <c r="C110" t="s">
        <v>492</v>
      </c>
      <c r="D110" s="30">
        <v>100</v>
      </c>
      <c r="G110">
        <f t="shared" si="1"/>
        <v>100</v>
      </c>
    </row>
    <row r="111" spans="1:7" ht="12.75">
      <c r="A111" s="1">
        <v>36269</v>
      </c>
      <c r="B111" t="s">
        <v>470</v>
      </c>
      <c r="C111" t="s">
        <v>389</v>
      </c>
      <c r="D111" s="30">
        <v>100</v>
      </c>
      <c r="G111">
        <f t="shared" si="1"/>
        <v>100</v>
      </c>
    </row>
    <row r="112" spans="1:7" ht="12.75">
      <c r="A112" s="1">
        <v>36269</v>
      </c>
      <c r="B112" t="s">
        <v>470</v>
      </c>
      <c r="C112" t="s">
        <v>491</v>
      </c>
      <c r="D112" s="30">
        <v>75</v>
      </c>
      <c r="G112">
        <f t="shared" si="1"/>
        <v>75</v>
      </c>
    </row>
    <row r="113" spans="1:7" ht="12.75">
      <c r="A113" s="1">
        <v>36269</v>
      </c>
      <c r="B113" t="s">
        <v>27</v>
      </c>
      <c r="C113" t="s">
        <v>379</v>
      </c>
      <c r="D113" s="30">
        <v>25</v>
      </c>
      <c r="G113">
        <f t="shared" si="1"/>
        <v>25</v>
      </c>
    </row>
    <row r="114" spans="1:7" ht="12.75">
      <c r="A114" s="1">
        <v>36271</v>
      </c>
      <c r="B114" t="s">
        <v>27</v>
      </c>
      <c r="C114" t="s">
        <v>403</v>
      </c>
      <c r="D114" s="30">
        <v>100</v>
      </c>
      <c r="G114">
        <f t="shared" si="1"/>
        <v>100</v>
      </c>
    </row>
    <row r="115" spans="1:7" ht="12.75">
      <c r="A115" s="1">
        <v>36271</v>
      </c>
      <c r="B115" t="s">
        <v>470</v>
      </c>
      <c r="C115" t="s">
        <v>390</v>
      </c>
      <c r="D115" s="30">
        <v>100</v>
      </c>
      <c r="G115">
        <f t="shared" si="1"/>
        <v>100</v>
      </c>
    </row>
    <row r="116" spans="1:7" ht="12.75">
      <c r="A116" s="1">
        <v>36271</v>
      </c>
      <c r="B116" t="s">
        <v>470</v>
      </c>
      <c r="C116" t="s">
        <v>406</v>
      </c>
      <c r="D116" s="30">
        <v>100</v>
      </c>
      <c r="G116">
        <f t="shared" si="1"/>
        <v>100</v>
      </c>
    </row>
    <row r="117" spans="1:7" ht="12.75">
      <c r="A117" s="1">
        <v>36271</v>
      </c>
      <c r="B117" t="s">
        <v>470</v>
      </c>
      <c r="C117" t="s">
        <v>385</v>
      </c>
      <c r="D117" s="30">
        <v>100</v>
      </c>
      <c r="G117">
        <f t="shared" si="1"/>
        <v>100</v>
      </c>
    </row>
    <row r="118" spans="1:7" ht="12.75">
      <c r="A118" s="1">
        <v>36271</v>
      </c>
      <c r="B118" t="s">
        <v>470</v>
      </c>
      <c r="C118" t="s">
        <v>422</v>
      </c>
      <c r="D118" s="30">
        <v>75</v>
      </c>
      <c r="G118">
        <f t="shared" si="1"/>
        <v>75</v>
      </c>
    </row>
    <row r="119" spans="1:7" ht="12.75">
      <c r="A119" s="1">
        <v>36271</v>
      </c>
      <c r="B119" t="s">
        <v>470</v>
      </c>
      <c r="C119" t="s">
        <v>497</v>
      </c>
      <c r="D119" s="30">
        <v>-25</v>
      </c>
      <c r="E119" s="29">
        <v>100081</v>
      </c>
      <c r="G119">
        <f t="shared" si="1"/>
        <v>-25</v>
      </c>
    </row>
    <row r="120" spans="1:7" ht="12.75">
      <c r="A120" s="1">
        <v>36271</v>
      </c>
      <c r="B120" t="s">
        <v>470</v>
      </c>
      <c r="C120" t="s">
        <v>498</v>
      </c>
      <c r="D120" s="30">
        <v>-25</v>
      </c>
      <c r="E120" s="29">
        <v>100081</v>
      </c>
      <c r="G120">
        <f t="shared" si="1"/>
        <v>-25</v>
      </c>
    </row>
    <row r="121" spans="1:7" ht="12.75">
      <c r="A121" s="1">
        <v>36271</v>
      </c>
      <c r="B121" t="s">
        <v>470</v>
      </c>
      <c r="C121" t="s">
        <v>499</v>
      </c>
      <c r="D121" s="30">
        <v>-25</v>
      </c>
      <c r="E121" s="29">
        <v>100081</v>
      </c>
      <c r="G121">
        <f t="shared" si="1"/>
        <v>-25</v>
      </c>
    </row>
    <row r="122" spans="1:7" ht="12.75">
      <c r="A122" s="1">
        <v>36271</v>
      </c>
      <c r="B122" t="s">
        <v>470</v>
      </c>
      <c r="C122" t="s">
        <v>433</v>
      </c>
      <c r="D122" s="30">
        <v>-25</v>
      </c>
      <c r="E122" s="29">
        <v>100081</v>
      </c>
      <c r="G122">
        <f t="shared" si="1"/>
        <v>-25</v>
      </c>
    </row>
    <row r="123" spans="1:7" ht="12.75">
      <c r="A123" s="1">
        <v>36271</v>
      </c>
      <c r="B123" t="s">
        <v>470</v>
      </c>
      <c r="C123" t="s">
        <v>437</v>
      </c>
      <c r="D123" s="30">
        <v>-25</v>
      </c>
      <c r="E123" s="29">
        <v>100081</v>
      </c>
      <c r="G123">
        <f t="shared" si="1"/>
        <v>-25</v>
      </c>
    </row>
    <row r="124" spans="1:7" ht="12.75">
      <c r="A124" s="1">
        <v>36271</v>
      </c>
      <c r="B124" t="s">
        <v>470</v>
      </c>
      <c r="C124" t="s">
        <v>413</v>
      </c>
      <c r="D124" s="30">
        <v>-25</v>
      </c>
      <c r="E124" s="29">
        <v>100081</v>
      </c>
      <c r="G124">
        <f t="shared" si="1"/>
        <v>-25</v>
      </c>
    </row>
    <row r="125" spans="1:7" ht="12.75">
      <c r="A125" s="1">
        <v>36271</v>
      </c>
      <c r="B125" t="s">
        <v>470</v>
      </c>
      <c r="C125" t="s">
        <v>500</v>
      </c>
      <c r="D125" s="30">
        <v>-25</v>
      </c>
      <c r="E125" s="29">
        <v>100081</v>
      </c>
      <c r="G125">
        <f t="shared" si="1"/>
        <v>-25</v>
      </c>
    </row>
    <row r="126" spans="1:7" ht="12.75">
      <c r="A126" s="1">
        <v>36271</v>
      </c>
      <c r="B126" t="s">
        <v>470</v>
      </c>
      <c r="C126" t="s">
        <v>410</v>
      </c>
      <c r="D126" s="30">
        <v>-25</v>
      </c>
      <c r="E126" s="29">
        <v>100081</v>
      </c>
      <c r="G126">
        <f t="shared" si="1"/>
        <v>-25</v>
      </c>
    </row>
    <row r="127" spans="1:7" ht="12.75">
      <c r="A127" s="1">
        <v>36312</v>
      </c>
      <c r="B127" t="s">
        <v>470</v>
      </c>
      <c r="C127" t="s">
        <v>511</v>
      </c>
      <c r="D127" s="30">
        <v>100</v>
      </c>
      <c r="G127">
        <f t="shared" si="1"/>
        <v>100</v>
      </c>
    </row>
    <row r="128" spans="1:7" ht="12.75">
      <c r="A128" s="1">
        <v>36331</v>
      </c>
      <c r="B128" t="s">
        <v>470</v>
      </c>
      <c r="C128" t="s">
        <v>503</v>
      </c>
      <c r="D128" s="30">
        <v>-25</v>
      </c>
      <c r="E128" s="29">
        <v>100082</v>
      </c>
      <c r="G128">
        <f t="shared" si="1"/>
        <v>-25</v>
      </c>
    </row>
    <row r="129" spans="1:7" ht="12.75">
      <c r="A129" s="1">
        <v>36342</v>
      </c>
      <c r="B129" t="s">
        <v>28</v>
      </c>
      <c r="C129" t="s">
        <v>474</v>
      </c>
      <c r="D129" s="30">
        <v>75</v>
      </c>
      <c r="G129">
        <f t="shared" si="1"/>
        <v>75</v>
      </c>
    </row>
    <row r="130" spans="1:7" ht="12.75">
      <c r="A130" s="1">
        <v>36342</v>
      </c>
      <c r="B130" t="s">
        <v>27</v>
      </c>
      <c r="C130" t="s">
        <v>460</v>
      </c>
      <c r="D130" s="30">
        <v>75</v>
      </c>
      <c r="G130">
        <f t="shared" si="1"/>
        <v>75</v>
      </c>
    </row>
    <row r="131" spans="1:7" ht="12.75">
      <c r="A131" s="1">
        <v>36356</v>
      </c>
      <c r="B131" t="s">
        <v>470</v>
      </c>
      <c r="C131" t="s">
        <v>502</v>
      </c>
      <c r="D131" s="30">
        <v>100</v>
      </c>
      <c r="G131">
        <f t="shared" si="1"/>
        <v>100</v>
      </c>
    </row>
    <row r="132" spans="1:7" ht="12.75">
      <c r="A132" s="1">
        <v>36364</v>
      </c>
      <c r="B132" t="s">
        <v>470</v>
      </c>
      <c r="C132" t="s">
        <v>383</v>
      </c>
      <c r="D132" s="30">
        <v>100</v>
      </c>
      <c r="G132">
        <f t="shared" si="1"/>
        <v>100</v>
      </c>
    </row>
    <row r="133" spans="1:7" ht="12.75">
      <c r="A133" s="1">
        <v>36376</v>
      </c>
      <c r="B133" t="s">
        <v>470</v>
      </c>
      <c r="C133" t="s">
        <v>501</v>
      </c>
      <c r="D133" s="30">
        <v>75</v>
      </c>
      <c r="G133">
        <f t="shared" si="1"/>
        <v>75</v>
      </c>
    </row>
    <row r="134" spans="1:7" ht="12.75">
      <c r="A134" s="1">
        <v>36377</v>
      </c>
      <c r="B134" t="s">
        <v>470</v>
      </c>
      <c r="C134" t="s">
        <v>512</v>
      </c>
      <c r="D134" s="30">
        <v>-25</v>
      </c>
      <c r="E134" s="29">
        <v>100083</v>
      </c>
      <c r="G134">
        <f t="shared" si="1"/>
        <v>-25</v>
      </c>
    </row>
    <row r="135" spans="1:7" ht="12.75">
      <c r="A135" s="1">
        <v>36382</v>
      </c>
      <c r="B135" t="s">
        <v>470</v>
      </c>
      <c r="C135" t="s">
        <v>514</v>
      </c>
      <c r="D135" s="30">
        <v>-25</v>
      </c>
      <c r="E135" s="29">
        <v>100084</v>
      </c>
      <c r="G135">
        <f t="shared" si="1"/>
        <v>-25</v>
      </c>
    </row>
    <row r="136" spans="1:7" ht="12.75">
      <c r="A136" s="1">
        <v>36441</v>
      </c>
      <c r="B136" t="s">
        <v>470</v>
      </c>
      <c r="C136" t="s">
        <v>372</v>
      </c>
      <c r="D136" s="30">
        <v>75</v>
      </c>
      <c r="G136">
        <f t="shared" si="1"/>
        <v>75</v>
      </c>
    </row>
    <row r="137" spans="1:7" ht="12.75">
      <c r="A137" s="1">
        <v>36441</v>
      </c>
      <c r="B137" t="s">
        <v>470</v>
      </c>
      <c r="C137" t="s">
        <v>394</v>
      </c>
      <c r="D137" s="30">
        <v>75</v>
      </c>
      <c r="G137">
        <f t="shared" si="1"/>
        <v>75</v>
      </c>
    </row>
    <row r="138" spans="1:7" ht="12.75">
      <c r="A138" s="1">
        <v>36441</v>
      </c>
      <c r="B138" t="s">
        <v>470</v>
      </c>
      <c r="C138" t="s">
        <v>527</v>
      </c>
      <c r="D138" s="30">
        <v>75</v>
      </c>
      <c r="G138">
        <f t="shared" si="1"/>
        <v>75</v>
      </c>
    </row>
    <row r="139" spans="1:7" ht="12.75">
      <c r="A139" s="1">
        <v>36445</v>
      </c>
      <c r="B139" t="s">
        <v>470</v>
      </c>
      <c r="C139" t="s">
        <v>423</v>
      </c>
      <c r="D139" s="30">
        <v>100</v>
      </c>
      <c r="G139">
        <f t="shared" si="1"/>
        <v>100</v>
      </c>
    </row>
    <row r="140" spans="1:7" ht="12.75">
      <c r="A140" s="1">
        <v>36451</v>
      </c>
      <c r="B140" t="s">
        <v>470</v>
      </c>
      <c r="C140" t="s">
        <v>385</v>
      </c>
      <c r="D140" s="30">
        <v>100</v>
      </c>
      <c r="G140">
        <f t="shared" si="1"/>
        <v>100</v>
      </c>
    </row>
    <row r="141" spans="1:7" ht="12.75">
      <c r="A141" s="1">
        <v>36451</v>
      </c>
      <c r="B141" t="s">
        <v>470</v>
      </c>
      <c r="C141" t="s">
        <v>528</v>
      </c>
      <c r="D141" s="30">
        <v>100</v>
      </c>
      <c r="G141">
        <f t="shared" si="1"/>
        <v>100</v>
      </c>
    </row>
    <row r="142" spans="1:7" ht="12.75">
      <c r="A142" s="1">
        <v>36451</v>
      </c>
      <c r="B142" t="s">
        <v>470</v>
      </c>
      <c r="C142" t="s">
        <v>379</v>
      </c>
      <c r="D142" s="30">
        <v>75</v>
      </c>
      <c r="G142">
        <f t="shared" si="1"/>
        <v>75</v>
      </c>
    </row>
    <row r="143" spans="1:7" ht="12.75">
      <c r="A143" s="1">
        <v>36451</v>
      </c>
      <c r="B143" t="s">
        <v>470</v>
      </c>
      <c r="C143" t="s">
        <v>395</v>
      </c>
      <c r="D143" s="30">
        <v>37</v>
      </c>
      <c r="G143">
        <f t="shared" si="1"/>
        <v>37</v>
      </c>
    </row>
    <row r="144" spans="1:7" ht="12.75">
      <c r="A144" s="1">
        <v>36451</v>
      </c>
      <c r="B144" t="s">
        <v>470</v>
      </c>
      <c r="C144" t="s">
        <v>425</v>
      </c>
      <c r="D144" s="30">
        <v>-25</v>
      </c>
      <c r="E144" s="29">
        <v>100087</v>
      </c>
      <c r="G144">
        <f aca="true" t="shared" si="2" ref="G144:G163">IF(AND(Open&lt;=A144,A144&lt;=Close),D144,0)</f>
        <v>-25</v>
      </c>
    </row>
    <row r="145" spans="1:7" ht="12.75">
      <c r="A145" s="1">
        <v>36451</v>
      </c>
      <c r="B145" t="s">
        <v>470</v>
      </c>
      <c r="C145" t="s">
        <v>500</v>
      </c>
      <c r="D145" s="30">
        <v>-25</v>
      </c>
      <c r="E145" s="29">
        <v>100087</v>
      </c>
      <c r="G145">
        <f t="shared" si="2"/>
        <v>-25</v>
      </c>
    </row>
    <row r="146" spans="1:7" ht="12.75">
      <c r="A146" s="1">
        <v>36453</v>
      </c>
      <c r="B146" t="s">
        <v>470</v>
      </c>
      <c r="C146" t="s">
        <v>423</v>
      </c>
      <c r="D146" s="30">
        <v>100</v>
      </c>
      <c r="G146">
        <f t="shared" si="2"/>
        <v>100</v>
      </c>
    </row>
    <row r="147" spans="1:7" ht="12.75">
      <c r="A147" s="1">
        <v>36453</v>
      </c>
      <c r="B147" t="s">
        <v>470</v>
      </c>
      <c r="C147" t="s">
        <v>389</v>
      </c>
      <c r="D147" s="30">
        <v>100</v>
      </c>
      <c r="G147">
        <f t="shared" si="2"/>
        <v>100</v>
      </c>
    </row>
    <row r="148" spans="1:7" ht="12.75">
      <c r="A148" s="1">
        <v>36453</v>
      </c>
      <c r="B148" t="s">
        <v>470</v>
      </c>
      <c r="C148" t="s">
        <v>425</v>
      </c>
      <c r="D148" s="30">
        <v>-25</v>
      </c>
      <c r="E148" s="29">
        <v>100088</v>
      </c>
      <c r="G148">
        <f t="shared" si="2"/>
        <v>-25</v>
      </c>
    </row>
    <row r="149" spans="1:7" ht="12.75">
      <c r="A149" s="1">
        <v>36453</v>
      </c>
      <c r="B149" t="s">
        <v>470</v>
      </c>
      <c r="C149" t="s">
        <v>498</v>
      </c>
      <c r="D149" s="30">
        <v>-25</v>
      </c>
      <c r="E149" s="29">
        <v>100088</v>
      </c>
      <c r="G149">
        <f t="shared" si="2"/>
        <v>-25</v>
      </c>
    </row>
    <row r="150" spans="1:7" ht="12.75">
      <c r="A150" s="1">
        <v>36455</v>
      </c>
      <c r="B150" t="s">
        <v>470</v>
      </c>
      <c r="C150" t="s">
        <v>343</v>
      </c>
      <c r="D150" s="30">
        <v>100</v>
      </c>
      <c r="G150">
        <f t="shared" si="2"/>
        <v>100</v>
      </c>
    </row>
    <row r="151" spans="1:7" ht="12.75">
      <c r="A151" s="1">
        <v>36517</v>
      </c>
      <c r="B151" t="s">
        <v>470</v>
      </c>
      <c r="C151" t="s">
        <v>429</v>
      </c>
      <c r="D151" s="30">
        <v>100</v>
      </c>
      <c r="G151">
        <f t="shared" si="2"/>
        <v>100</v>
      </c>
    </row>
    <row r="152" spans="1:7" ht="12.75">
      <c r="A152" s="1">
        <v>36530</v>
      </c>
      <c r="B152" t="s">
        <v>470</v>
      </c>
      <c r="C152" t="s">
        <v>418</v>
      </c>
      <c r="D152" s="30">
        <v>-25</v>
      </c>
      <c r="E152" s="29">
        <v>100089</v>
      </c>
      <c r="G152">
        <f t="shared" si="2"/>
        <v>-25</v>
      </c>
    </row>
    <row r="153" spans="1:7" ht="12.75">
      <c r="A153" s="1">
        <v>36530</v>
      </c>
      <c r="B153" t="s">
        <v>470</v>
      </c>
      <c r="C153" t="s">
        <v>431</v>
      </c>
      <c r="D153" s="30">
        <v>-25</v>
      </c>
      <c r="E153" s="29">
        <v>100089</v>
      </c>
      <c r="G153">
        <f t="shared" si="2"/>
        <v>-25</v>
      </c>
    </row>
    <row r="154" spans="1:7" ht="12.75">
      <c r="A154" s="1">
        <v>36623</v>
      </c>
      <c r="B154" t="s">
        <v>470</v>
      </c>
      <c r="C154" t="s">
        <v>403</v>
      </c>
      <c r="D154" s="30">
        <v>100</v>
      </c>
      <c r="G154">
        <f t="shared" si="2"/>
        <v>100</v>
      </c>
    </row>
    <row r="155" spans="1:7" ht="12.75">
      <c r="A155" s="1">
        <v>36630</v>
      </c>
      <c r="B155" t="s">
        <v>470</v>
      </c>
      <c r="C155" t="s">
        <v>535</v>
      </c>
      <c r="D155" s="30">
        <v>100</v>
      </c>
      <c r="G155">
        <f t="shared" si="2"/>
        <v>100</v>
      </c>
    </row>
    <row r="156" ht="12.75">
      <c r="G156">
        <f t="shared" si="2"/>
        <v>0</v>
      </c>
    </row>
    <row r="157" ht="12.75">
      <c r="G157">
        <f t="shared" si="2"/>
        <v>0</v>
      </c>
    </row>
    <row r="158" ht="12.75">
      <c r="G158">
        <f t="shared" si="2"/>
        <v>0</v>
      </c>
    </row>
    <row r="159" ht="12.75">
      <c r="G159">
        <f t="shared" si="2"/>
        <v>0</v>
      </c>
    </row>
    <row r="160" ht="12.75">
      <c r="G160">
        <f t="shared" si="2"/>
        <v>0</v>
      </c>
    </row>
    <row r="161" ht="12.75">
      <c r="G161">
        <f t="shared" si="2"/>
        <v>0</v>
      </c>
    </row>
    <row r="162" ht="12.75">
      <c r="G162">
        <f t="shared" si="2"/>
        <v>0</v>
      </c>
    </row>
    <row r="163" ht="12.75">
      <c r="G163">
        <f t="shared" si="2"/>
        <v>0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39"/>
  <sheetViews>
    <sheetView zoomScale="75" zoomScaleNormal="75" workbookViewId="0" topLeftCell="A17">
      <selection activeCell="C31" sqref="C31"/>
    </sheetView>
  </sheetViews>
  <sheetFormatPr defaultColWidth="9.7109375" defaultRowHeight="12.75"/>
  <cols>
    <col min="3" max="3" width="32.7109375" style="0" customWidth="1"/>
    <col min="4" max="4" width="10.7109375" style="30" customWidth="1"/>
    <col min="5" max="6" width="10.7109375" style="29" customWidth="1"/>
  </cols>
  <sheetData>
    <row r="1" spans="1:7" ht="12.75">
      <c r="A1" s="1" t="s">
        <v>54</v>
      </c>
      <c r="B1" t="s">
        <v>337</v>
      </c>
      <c r="C1" t="s">
        <v>338</v>
      </c>
      <c r="D1" s="30" t="s">
        <v>339</v>
      </c>
      <c r="E1" s="29" t="s">
        <v>340</v>
      </c>
      <c r="F1" s="29" t="s">
        <v>32</v>
      </c>
      <c r="G1" t="s">
        <v>341</v>
      </c>
    </row>
    <row r="2" spans="1:11" ht="12.75">
      <c r="A2" s="1">
        <v>34948</v>
      </c>
      <c r="B2" t="s">
        <v>28</v>
      </c>
      <c r="C2" t="s">
        <v>475</v>
      </c>
      <c r="D2" s="30">
        <f>F2-E2</f>
        <v>19.30000000000001</v>
      </c>
      <c r="E2" s="29">
        <v>133</v>
      </c>
      <c r="F2" s="29">
        <v>152.3</v>
      </c>
      <c r="G2">
        <f>IF(AND(Open&lt;=A2,A2&lt;=Close),D2,0)</f>
        <v>19.30000000000001</v>
      </c>
      <c r="H2" s="1"/>
      <c r="K2" s="2"/>
    </row>
    <row r="3" spans="1:11" ht="12.75">
      <c r="A3" s="1">
        <v>34988</v>
      </c>
      <c r="B3" t="s">
        <v>28</v>
      </c>
      <c r="C3" t="s">
        <v>355</v>
      </c>
      <c r="D3" s="30">
        <v>23.3</v>
      </c>
      <c r="G3">
        <f aca="true" t="shared" si="0" ref="G3:G18">IF(AND(Open&lt;=A3,A3&lt;=Close),D3,0)</f>
        <v>23.3</v>
      </c>
      <c r="H3" s="1"/>
      <c r="K3" s="2"/>
    </row>
    <row r="4" spans="1:11" ht="12.75">
      <c r="A4" s="1">
        <v>35005</v>
      </c>
      <c r="B4" t="s">
        <v>27</v>
      </c>
      <c r="C4" t="s">
        <v>461</v>
      </c>
      <c r="D4" s="30">
        <v>-6.1</v>
      </c>
      <c r="G4">
        <f t="shared" si="0"/>
        <v>-6.1</v>
      </c>
      <c r="H4" s="1"/>
      <c r="K4" s="2"/>
    </row>
    <row r="5" spans="1:11" ht="12.75">
      <c r="A5" s="1">
        <v>35024</v>
      </c>
      <c r="B5" t="s">
        <v>28</v>
      </c>
      <c r="C5" t="s">
        <v>355</v>
      </c>
      <c r="D5" s="30">
        <v>18.35</v>
      </c>
      <c r="G5">
        <f t="shared" si="0"/>
        <v>18.35</v>
      </c>
      <c r="H5" s="1"/>
      <c r="K5" s="2"/>
    </row>
    <row r="6" spans="1:7" ht="12.75">
      <c r="A6" s="1">
        <v>35076</v>
      </c>
      <c r="B6" t="s">
        <v>482</v>
      </c>
      <c r="C6" t="s">
        <v>355</v>
      </c>
      <c r="D6" s="30">
        <v>12.55</v>
      </c>
      <c r="F6" t="s">
        <v>477</v>
      </c>
      <c r="G6">
        <f t="shared" si="0"/>
        <v>12.55</v>
      </c>
    </row>
    <row r="7" spans="1:11" ht="12.75">
      <c r="A7" s="1">
        <v>35136</v>
      </c>
      <c r="B7" t="s">
        <v>27</v>
      </c>
      <c r="C7" t="s">
        <v>355</v>
      </c>
      <c r="D7" s="30">
        <v>24.2</v>
      </c>
      <c r="F7" t="s">
        <v>483</v>
      </c>
      <c r="G7">
        <f t="shared" si="0"/>
        <v>24.2</v>
      </c>
      <c r="H7" s="1"/>
      <c r="K7" s="2"/>
    </row>
    <row r="8" spans="1:11" ht="12.75">
      <c r="A8" s="1">
        <v>35137</v>
      </c>
      <c r="B8" t="s">
        <v>28</v>
      </c>
      <c r="C8" t="s">
        <v>355</v>
      </c>
      <c r="D8" s="30">
        <v>24.2</v>
      </c>
      <c r="F8" t="s">
        <v>483</v>
      </c>
      <c r="G8">
        <f t="shared" si="0"/>
        <v>24.2</v>
      </c>
      <c r="H8" s="1"/>
      <c r="K8" s="2"/>
    </row>
    <row r="9" spans="1:11" ht="12.75">
      <c r="A9" s="1">
        <v>35207</v>
      </c>
      <c r="B9" t="s">
        <v>27</v>
      </c>
      <c r="C9" t="s">
        <v>355</v>
      </c>
      <c r="D9" s="30">
        <v>10.75</v>
      </c>
      <c r="F9"/>
      <c r="G9">
        <f t="shared" si="0"/>
        <v>10.75</v>
      </c>
      <c r="H9" s="1"/>
      <c r="K9" s="2"/>
    </row>
    <row r="10" spans="1:7" ht="12.75">
      <c r="A10" s="1">
        <v>35236</v>
      </c>
      <c r="B10" t="s">
        <v>484</v>
      </c>
      <c r="C10" t="s">
        <v>355</v>
      </c>
      <c r="D10" s="30">
        <v>11.65</v>
      </c>
      <c r="F10" t="s">
        <v>468</v>
      </c>
      <c r="G10">
        <f t="shared" si="0"/>
        <v>11.65</v>
      </c>
    </row>
    <row r="11" spans="1:7" ht="12.75">
      <c r="A11" s="1">
        <v>35270</v>
      </c>
      <c r="B11" t="s">
        <v>27</v>
      </c>
      <c r="C11" t="s">
        <v>355</v>
      </c>
      <c r="D11" s="30">
        <v>11.65</v>
      </c>
      <c r="F11"/>
      <c r="G11">
        <f t="shared" si="0"/>
        <v>11.65</v>
      </c>
    </row>
    <row r="12" spans="1:7" ht="12.75">
      <c r="A12" s="1">
        <v>35298</v>
      </c>
      <c r="B12" t="s">
        <v>484</v>
      </c>
      <c r="C12" t="s">
        <v>355</v>
      </c>
      <c r="D12" s="30">
        <v>11.65</v>
      </c>
      <c r="F12" t="s">
        <v>468</v>
      </c>
      <c r="G12">
        <f t="shared" si="0"/>
        <v>11.65</v>
      </c>
    </row>
    <row r="13" spans="1:7" ht="12.75">
      <c r="A13" s="1">
        <v>35333</v>
      </c>
      <c r="B13" t="s">
        <v>27</v>
      </c>
      <c r="C13" t="s">
        <v>355</v>
      </c>
      <c r="D13" s="30">
        <v>11.65</v>
      </c>
      <c r="G13">
        <f t="shared" si="0"/>
        <v>11.65</v>
      </c>
    </row>
    <row r="14" spans="1:7" ht="12.75">
      <c r="A14" s="1">
        <v>35366</v>
      </c>
      <c r="B14" t="s">
        <v>470</v>
      </c>
      <c r="C14" t="s">
        <v>355</v>
      </c>
      <c r="D14" s="30">
        <v>11.65</v>
      </c>
      <c r="E14" s="29">
        <v>100003</v>
      </c>
      <c r="G14">
        <f t="shared" si="0"/>
        <v>11.65</v>
      </c>
    </row>
    <row r="15" spans="1:7" ht="12.75">
      <c r="A15" s="1">
        <v>35404</v>
      </c>
      <c r="B15" t="s">
        <v>470</v>
      </c>
      <c r="C15" t="s">
        <v>355</v>
      </c>
      <c r="D15" s="30">
        <v>11.65</v>
      </c>
      <c r="E15" s="29">
        <v>100005</v>
      </c>
      <c r="G15">
        <f t="shared" si="0"/>
        <v>11.65</v>
      </c>
    </row>
    <row r="16" spans="1:7" ht="12.75">
      <c r="A16" s="1">
        <v>35433</v>
      </c>
      <c r="B16" t="s">
        <v>470</v>
      </c>
      <c r="C16" t="s">
        <v>355</v>
      </c>
      <c r="D16" s="30">
        <v>11.65</v>
      </c>
      <c r="E16" s="29">
        <v>100006</v>
      </c>
      <c r="G16">
        <f t="shared" si="0"/>
        <v>11.65</v>
      </c>
    </row>
    <row r="17" spans="1:7" ht="12.75">
      <c r="A17" s="1">
        <v>35445</v>
      </c>
      <c r="B17" t="s">
        <v>470</v>
      </c>
      <c r="C17" t="s">
        <v>355</v>
      </c>
      <c r="D17" s="30">
        <v>11.65</v>
      </c>
      <c r="E17" s="29">
        <v>100009</v>
      </c>
      <c r="G17">
        <f t="shared" si="0"/>
        <v>11.65</v>
      </c>
    </row>
    <row r="18" spans="1:7" ht="12.75">
      <c r="A18" s="1">
        <v>35477</v>
      </c>
      <c r="B18" t="s">
        <v>470</v>
      </c>
      <c r="C18" t="s">
        <v>355</v>
      </c>
      <c r="D18" s="30">
        <v>11.65</v>
      </c>
      <c r="E18" s="29">
        <v>100010</v>
      </c>
      <c r="G18">
        <f t="shared" si="0"/>
        <v>11.65</v>
      </c>
    </row>
    <row r="19" spans="1:7" ht="12.75">
      <c r="A19" s="1">
        <v>35512</v>
      </c>
      <c r="B19" t="s">
        <v>470</v>
      </c>
      <c r="C19" t="s">
        <v>355</v>
      </c>
      <c r="D19" s="30">
        <v>11.65</v>
      </c>
      <c r="E19" s="29">
        <v>100012</v>
      </c>
      <c r="G19">
        <f aca="true" t="shared" si="1" ref="G19:G34">IF(AND(Open&lt;=A19,A19&lt;=Close),D19,0)</f>
        <v>11.65</v>
      </c>
    </row>
    <row r="20" spans="1:7" ht="12.75">
      <c r="A20" s="1">
        <v>35534</v>
      </c>
      <c r="B20" t="s">
        <v>470</v>
      </c>
      <c r="C20" t="s">
        <v>355</v>
      </c>
      <c r="D20" s="30">
        <v>11.65</v>
      </c>
      <c r="E20" s="29">
        <v>100014</v>
      </c>
      <c r="G20">
        <f t="shared" si="1"/>
        <v>11.65</v>
      </c>
    </row>
    <row r="21" spans="1:7" ht="12.75">
      <c r="A21" s="1">
        <v>35564</v>
      </c>
      <c r="B21" t="s">
        <v>470</v>
      </c>
      <c r="C21" t="s">
        <v>355</v>
      </c>
      <c r="D21" s="30">
        <v>11.65</v>
      </c>
      <c r="E21" s="29">
        <v>100016</v>
      </c>
      <c r="G21">
        <f t="shared" si="1"/>
        <v>11.65</v>
      </c>
    </row>
    <row r="22" spans="1:7" ht="12.75">
      <c r="A22" s="1">
        <v>35603</v>
      </c>
      <c r="B22" t="s">
        <v>470</v>
      </c>
      <c r="C22" t="s">
        <v>355</v>
      </c>
      <c r="D22" s="30">
        <v>11.65</v>
      </c>
      <c r="E22" s="29">
        <v>100018</v>
      </c>
      <c r="G22">
        <f t="shared" si="1"/>
        <v>11.65</v>
      </c>
    </row>
    <row r="23" spans="1:7" ht="12.75">
      <c r="A23" s="1">
        <v>35638</v>
      </c>
      <c r="B23" t="s">
        <v>470</v>
      </c>
      <c r="C23" t="s">
        <v>355</v>
      </c>
      <c r="D23" s="30">
        <v>11.65</v>
      </c>
      <c r="E23" s="29">
        <v>100020</v>
      </c>
      <c r="G23">
        <f t="shared" si="1"/>
        <v>11.65</v>
      </c>
    </row>
    <row r="24" spans="1:7" ht="12.75">
      <c r="A24" s="1">
        <v>35668</v>
      </c>
      <c r="B24" t="s">
        <v>470</v>
      </c>
      <c r="C24" t="s">
        <v>355</v>
      </c>
      <c r="D24" s="30">
        <v>11.65</v>
      </c>
      <c r="E24" s="29">
        <v>100022</v>
      </c>
      <c r="G24">
        <f t="shared" si="1"/>
        <v>11.65</v>
      </c>
    </row>
    <row r="25" spans="1:7" ht="12.75">
      <c r="A25" s="1">
        <v>35689</v>
      </c>
      <c r="B25" t="s">
        <v>470</v>
      </c>
      <c r="C25" t="s">
        <v>355</v>
      </c>
      <c r="D25" s="30">
        <v>11.65</v>
      </c>
      <c r="E25" s="29">
        <v>100025</v>
      </c>
      <c r="G25">
        <f t="shared" si="1"/>
        <v>11.65</v>
      </c>
    </row>
    <row r="26" spans="1:7" ht="12.75">
      <c r="A26" s="1">
        <v>35732</v>
      </c>
      <c r="B26" t="s">
        <v>470</v>
      </c>
      <c r="C26" t="s">
        <v>355</v>
      </c>
      <c r="D26" s="30">
        <v>11.65</v>
      </c>
      <c r="E26" s="29">
        <v>100027</v>
      </c>
      <c r="G26">
        <f t="shared" si="1"/>
        <v>11.65</v>
      </c>
    </row>
    <row r="27" spans="1:7" ht="12.75">
      <c r="A27" s="1">
        <v>35758</v>
      </c>
      <c r="B27" t="s">
        <v>470</v>
      </c>
      <c r="C27" t="s">
        <v>355</v>
      </c>
      <c r="D27" s="30">
        <v>11.65</v>
      </c>
      <c r="E27" s="29">
        <v>100030</v>
      </c>
      <c r="G27">
        <f t="shared" si="1"/>
        <v>11.65</v>
      </c>
    </row>
    <row r="28" spans="1:7" ht="12.75">
      <c r="A28" s="1">
        <v>35793</v>
      </c>
      <c r="B28" t="s">
        <v>470</v>
      </c>
      <c r="C28" t="s">
        <v>355</v>
      </c>
      <c r="D28" s="30">
        <v>11.65</v>
      </c>
      <c r="E28" s="29">
        <v>100062</v>
      </c>
      <c r="G28">
        <f t="shared" si="1"/>
        <v>11.65</v>
      </c>
    </row>
    <row r="29" spans="1:7" ht="12.75">
      <c r="A29" s="1">
        <v>35826</v>
      </c>
      <c r="B29" t="s">
        <v>470</v>
      </c>
      <c r="C29" t="s">
        <v>355</v>
      </c>
      <c r="D29" s="30">
        <v>11.65</v>
      </c>
      <c r="E29" s="29">
        <v>100063</v>
      </c>
      <c r="G29">
        <f t="shared" si="1"/>
        <v>11.65</v>
      </c>
    </row>
    <row r="30" spans="1:7" ht="12.75">
      <c r="A30" s="1">
        <v>35853</v>
      </c>
      <c r="B30" t="s">
        <v>470</v>
      </c>
      <c r="C30" t="s">
        <v>355</v>
      </c>
      <c r="D30" s="30">
        <v>11.65</v>
      </c>
      <c r="E30" s="29">
        <v>100065</v>
      </c>
      <c r="G30">
        <f t="shared" si="1"/>
        <v>11.65</v>
      </c>
    </row>
    <row r="31" spans="1:7" ht="12.75">
      <c r="A31" s="1">
        <v>35872</v>
      </c>
      <c r="B31" t="s">
        <v>470</v>
      </c>
      <c r="C31" t="s">
        <v>355</v>
      </c>
      <c r="D31" s="30">
        <v>11.65</v>
      </c>
      <c r="E31" s="29">
        <v>100066</v>
      </c>
      <c r="G31">
        <f t="shared" si="1"/>
        <v>11.65</v>
      </c>
    </row>
    <row r="32" spans="1:7" ht="12.75">
      <c r="A32" s="1">
        <v>35928</v>
      </c>
      <c r="B32" t="s">
        <v>470</v>
      </c>
      <c r="C32" t="s">
        <v>355</v>
      </c>
      <c r="D32" s="30">
        <v>23.3</v>
      </c>
      <c r="E32" s="29">
        <v>100067</v>
      </c>
      <c r="G32">
        <f t="shared" si="1"/>
        <v>23.3</v>
      </c>
    </row>
    <row r="33" spans="1:7" ht="12.75">
      <c r="A33" s="1">
        <v>36083</v>
      </c>
      <c r="B33" t="s">
        <v>470</v>
      </c>
      <c r="C33" t="s">
        <v>355</v>
      </c>
      <c r="D33" s="30">
        <v>58.25</v>
      </c>
      <c r="E33" s="29">
        <v>100072</v>
      </c>
      <c r="G33">
        <f t="shared" si="1"/>
        <v>58.25</v>
      </c>
    </row>
    <row r="34" spans="1:7" ht="12.75">
      <c r="A34" s="1">
        <v>36181</v>
      </c>
      <c r="B34" t="s">
        <v>27</v>
      </c>
      <c r="C34" t="s">
        <v>355</v>
      </c>
      <c r="D34" s="30">
        <v>34.95</v>
      </c>
      <c r="G34">
        <f t="shared" si="1"/>
        <v>34.95</v>
      </c>
    </row>
    <row r="35" ht="12.75">
      <c r="G35">
        <f aca="true" t="shared" si="2" ref="G35:G50">IF(AND(Open&lt;=A35,A35&lt;=Close),D35,0)</f>
        <v>0</v>
      </c>
    </row>
    <row r="36" ht="12.75">
      <c r="G36">
        <f t="shared" si="2"/>
        <v>0</v>
      </c>
    </row>
    <row r="37" ht="12.75">
      <c r="G37">
        <f t="shared" si="2"/>
        <v>0</v>
      </c>
    </row>
    <row r="38" ht="12.75">
      <c r="G38">
        <f t="shared" si="2"/>
        <v>0</v>
      </c>
    </row>
    <row r="39" ht="12.75">
      <c r="G39">
        <f t="shared" si="2"/>
        <v>0</v>
      </c>
    </row>
    <row r="40" ht="12.75">
      <c r="G40">
        <f t="shared" si="2"/>
        <v>0</v>
      </c>
    </row>
    <row r="41" ht="12.75">
      <c r="G41">
        <f t="shared" si="2"/>
        <v>0</v>
      </c>
    </row>
    <row r="42" ht="12.75">
      <c r="G42">
        <f t="shared" si="2"/>
        <v>0</v>
      </c>
    </row>
    <row r="43" ht="12.75">
      <c r="G43">
        <f t="shared" si="2"/>
        <v>0</v>
      </c>
    </row>
    <row r="44" ht="12.75">
      <c r="G44">
        <f t="shared" si="2"/>
        <v>0</v>
      </c>
    </row>
    <row r="45" ht="12.75">
      <c r="G45">
        <f t="shared" si="2"/>
        <v>0</v>
      </c>
    </row>
    <row r="46" ht="12.75">
      <c r="G46">
        <f t="shared" si="2"/>
        <v>0</v>
      </c>
    </row>
    <row r="47" ht="12.75">
      <c r="G47">
        <f t="shared" si="2"/>
        <v>0</v>
      </c>
    </row>
    <row r="48" ht="12.75">
      <c r="G48">
        <f t="shared" si="2"/>
        <v>0</v>
      </c>
    </row>
    <row r="49" ht="12.75">
      <c r="G49">
        <f t="shared" si="2"/>
        <v>0</v>
      </c>
    </row>
    <row r="50" ht="12.75">
      <c r="G50">
        <f t="shared" si="2"/>
        <v>0</v>
      </c>
    </row>
    <row r="51" ht="12.75">
      <c r="G51">
        <f aca="true" t="shared" si="3" ref="G51:G66">IF(AND(Open&lt;=A51,A51&lt;=Close),D51,0)</f>
        <v>0</v>
      </c>
    </row>
    <row r="52" ht="12.75">
      <c r="G52">
        <f t="shared" si="3"/>
        <v>0</v>
      </c>
    </row>
    <row r="53" ht="12.75">
      <c r="G53">
        <f t="shared" si="3"/>
        <v>0</v>
      </c>
    </row>
    <row r="54" ht="12.75">
      <c r="G54">
        <f t="shared" si="3"/>
        <v>0</v>
      </c>
    </row>
    <row r="55" ht="12.75">
      <c r="G55">
        <f t="shared" si="3"/>
        <v>0</v>
      </c>
    </row>
    <row r="56" ht="12.75">
      <c r="G56">
        <f t="shared" si="3"/>
        <v>0</v>
      </c>
    </row>
    <row r="57" ht="12.75">
      <c r="G57">
        <f t="shared" si="3"/>
        <v>0</v>
      </c>
    </row>
    <row r="58" ht="12.75">
      <c r="G58">
        <f t="shared" si="3"/>
        <v>0</v>
      </c>
    </row>
    <row r="59" ht="12.75">
      <c r="G59">
        <f t="shared" si="3"/>
        <v>0</v>
      </c>
    </row>
    <row r="60" ht="12.75">
      <c r="G60">
        <f t="shared" si="3"/>
        <v>0</v>
      </c>
    </row>
    <row r="61" ht="12.75">
      <c r="G61">
        <f t="shared" si="3"/>
        <v>0</v>
      </c>
    </row>
    <row r="62" ht="12.75">
      <c r="G62">
        <f t="shared" si="3"/>
        <v>0</v>
      </c>
    </row>
    <row r="63" ht="12.75">
      <c r="G63">
        <f t="shared" si="3"/>
        <v>0</v>
      </c>
    </row>
    <row r="64" ht="12.75">
      <c r="G64">
        <f t="shared" si="3"/>
        <v>0</v>
      </c>
    </row>
    <row r="65" ht="12.75">
      <c r="G65">
        <f t="shared" si="3"/>
        <v>0</v>
      </c>
    </row>
    <row r="66" ht="12.75">
      <c r="G66">
        <f t="shared" si="3"/>
        <v>0</v>
      </c>
    </row>
    <row r="67" ht="12.75">
      <c r="G67">
        <f aca="true" t="shared" si="4" ref="G67:G82">IF(AND(Open&lt;=A67,A67&lt;=Close),D67,0)</f>
        <v>0</v>
      </c>
    </row>
    <row r="68" ht="12.75">
      <c r="G68">
        <f t="shared" si="4"/>
        <v>0</v>
      </c>
    </row>
    <row r="69" ht="12.75">
      <c r="G69">
        <f t="shared" si="4"/>
        <v>0</v>
      </c>
    </row>
    <row r="70" ht="12.75">
      <c r="G70">
        <f t="shared" si="4"/>
        <v>0</v>
      </c>
    </row>
    <row r="71" ht="12.75">
      <c r="G71">
        <f t="shared" si="4"/>
        <v>0</v>
      </c>
    </row>
    <row r="72" ht="12.75">
      <c r="G72">
        <f t="shared" si="4"/>
        <v>0</v>
      </c>
    </row>
    <row r="73" ht="12.75">
      <c r="G73">
        <f t="shared" si="4"/>
        <v>0</v>
      </c>
    </row>
    <row r="74" ht="12.75">
      <c r="G74">
        <f t="shared" si="4"/>
        <v>0</v>
      </c>
    </row>
    <row r="75" ht="12.75">
      <c r="G75">
        <f t="shared" si="4"/>
        <v>0</v>
      </c>
    </row>
    <row r="76" ht="12.75">
      <c r="G76">
        <f t="shared" si="4"/>
        <v>0</v>
      </c>
    </row>
    <row r="77" ht="12.75">
      <c r="G77">
        <f t="shared" si="4"/>
        <v>0</v>
      </c>
    </row>
    <row r="78" ht="12.75">
      <c r="G78">
        <f t="shared" si="4"/>
        <v>0</v>
      </c>
    </row>
    <row r="79" ht="12.75">
      <c r="G79">
        <f t="shared" si="4"/>
        <v>0</v>
      </c>
    </row>
    <row r="80" ht="12.75">
      <c r="G80">
        <f t="shared" si="4"/>
        <v>0</v>
      </c>
    </row>
    <row r="81" ht="12.75">
      <c r="G81">
        <f t="shared" si="4"/>
        <v>0</v>
      </c>
    </row>
    <row r="82" ht="12.75">
      <c r="G82">
        <f t="shared" si="4"/>
        <v>0</v>
      </c>
    </row>
    <row r="83" ht="12.75">
      <c r="G83">
        <f aca="true" t="shared" si="5" ref="G83:G98">IF(AND(Open&lt;=A83,A83&lt;=Close),D83,0)</f>
        <v>0</v>
      </c>
    </row>
    <row r="84" ht="12.75">
      <c r="G84">
        <f t="shared" si="5"/>
        <v>0</v>
      </c>
    </row>
    <row r="85" ht="12.75">
      <c r="G85">
        <f t="shared" si="5"/>
        <v>0</v>
      </c>
    </row>
    <row r="86" ht="12.75">
      <c r="G86">
        <f t="shared" si="5"/>
        <v>0</v>
      </c>
    </row>
    <row r="87" ht="12.75">
      <c r="G87">
        <f t="shared" si="5"/>
        <v>0</v>
      </c>
    </row>
    <row r="88" ht="12.75">
      <c r="G88">
        <f t="shared" si="5"/>
        <v>0</v>
      </c>
    </row>
    <row r="89" ht="12.75">
      <c r="G89">
        <f t="shared" si="5"/>
        <v>0</v>
      </c>
    </row>
    <row r="90" ht="12.75">
      <c r="G90">
        <f t="shared" si="5"/>
        <v>0</v>
      </c>
    </row>
    <row r="91" ht="12.75">
      <c r="G91">
        <f t="shared" si="5"/>
        <v>0</v>
      </c>
    </row>
    <row r="92" ht="12.75">
      <c r="G92">
        <f t="shared" si="5"/>
        <v>0</v>
      </c>
    </row>
    <row r="93" ht="12.75">
      <c r="G93">
        <f t="shared" si="5"/>
        <v>0</v>
      </c>
    </row>
    <row r="94" ht="12.75">
      <c r="G94">
        <f t="shared" si="5"/>
        <v>0</v>
      </c>
    </row>
    <row r="95" ht="12.75">
      <c r="G95">
        <f t="shared" si="5"/>
        <v>0</v>
      </c>
    </row>
    <row r="96" ht="12.75">
      <c r="G96">
        <f t="shared" si="5"/>
        <v>0</v>
      </c>
    </row>
    <row r="97" ht="12.75">
      <c r="G97">
        <f t="shared" si="5"/>
        <v>0</v>
      </c>
    </row>
    <row r="98" ht="12.75">
      <c r="G98">
        <f t="shared" si="5"/>
        <v>0</v>
      </c>
    </row>
    <row r="99" ht="12.75">
      <c r="G99">
        <f aca="true" t="shared" si="6" ref="G99:G114">IF(AND(Open&lt;=A99,A99&lt;=Close),D99,0)</f>
        <v>0</v>
      </c>
    </row>
    <row r="100" ht="12.75">
      <c r="G100">
        <f t="shared" si="6"/>
        <v>0</v>
      </c>
    </row>
    <row r="101" ht="12.75">
      <c r="G101">
        <f t="shared" si="6"/>
        <v>0</v>
      </c>
    </row>
    <row r="102" ht="12.75">
      <c r="G102">
        <f t="shared" si="6"/>
        <v>0</v>
      </c>
    </row>
    <row r="103" ht="12.75">
      <c r="G103">
        <f t="shared" si="6"/>
        <v>0</v>
      </c>
    </row>
    <row r="104" ht="12.75">
      <c r="G104">
        <f t="shared" si="6"/>
        <v>0</v>
      </c>
    </row>
    <row r="105" ht="12.75">
      <c r="G105">
        <f t="shared" si="6"/>
        <v>0</v>
      </c>
    </row>
    <row r="106" ht="12.75">
      <c r="G106">
        <f t="shared" si="6"/>
        <v>0</v>
      </c>
    </row>
    <row r="107" ht="12.75">
      <c r="G107">
        <f t="shared" si="6"/>
        <v>0</v>
      </c>
    </row>
    <row r="108" ht="12.75">
      <c r="G108">
        <f t="shared" si="6"/>
        <v>0</v>
      </c>
    </row>
    <row r="109" ht="12.75">
      <c r="G109">
        <f t="shared" si="6"/>
        <v>0</v>
      </c>
    </row>
    <row r="110" ht="12.75">
      <c r="G110">
        <f t="shared" si="6"/>
        <v>0</v>
      </c>
    </row>
    <row r="111" ht="12.75">
      <c r="G111">
        <f t="shared" si="6"/>
        <v>0</v>
      </c>
    </row>
    <row r="112" ht="12.75">
      <c r="G112">
        <f t="shared" si="6"/>
        <v>0</v>
      </c>
    </row>
    <row r="113" ht="12.75">
      <c r="G113">
        <f t="shared" si="6"/>
        <v>0</v>
      </c>
    </row>
    <row r="114" ht="12.75">
      <c r="G114">
        <f t="shared" si="6"/>
        <v>0</v>
      </c>
    </row>
    <row r="115" ht="12.75">
      <c r="G115">
        <f aca="true" t="shared" si="7" ref="G115:G130">IF(AND(Open&lt;=A115,A115&lt;=Close),D115,0)</f>
        <v>0</v>
      </c>
    </row>
    <row r="116" ht="12.75">
      <c r="G116">
        <f t="shared" si="7"/>
        <v>0</v>
      </c>
    </row>
    <row r="117" ht="12.75">
      <c r="G117">
        <f t="shared" si="7"/>
        <v>0</v>
      </c>
    </row>
    <row r="118" ht="12.75">
      <c r="G118">
        <f t="shared" si="7"/>
        <v>0</v>
      </c>
    </row>
    <row r="119" ht="12.75">
      <c r="G119">
        <f t="shared" si="7"/>
        <v>0</v>
      </c>
    </row>
    <row r="120" ht="12.75">
      <c r="G120">
        <f t="shared" si="7"/>
        <v>0</v>
      </c>
    </row>
    <row r="121" ht="12.75">
      <c r="G121">
        <f t="shared" si="7"/>
        <v>0</v>
      </c>
    </row>
    <row r="122" ht="12.75">
      <c r="G122">
        <f t="shared" si="7"/>
        <v>0</v>
      </c>
    </row>
    <row r="123" ht="12.75">
      <c r="G123">
        <f t="shared" si="7"/>
        <v>0</v>
      </c>
    </row>
    <row r="124" ht="12.75">
      <c r="G124">
        <f t="shared" si="7"/>
        <v>0</v>
      </c>
    </row>
    <row r="125" ht="12.75">
      <c r="G125">
        <f t="shared" si="7"/>
        <v>0</v>
      </c>
    </row>
    <row r="126" ht="12.75">
      <c r="G126">
        <f t="shared" si="7"/>
        <v>0</v>
      </c>
    </row>
    <row r="127" ht="12.75">
      <c r="G127">
        <f t="shared" si="7"/>
        <v>0</v>
      </c>
    </row>
    <row r="128" ht="12.75">
      <c r="G128">
        <f t="shared" si="7"/>
        <v>0</v>
      </c>
    </row>
    <row r="129" ht="12.75">
      <c r="G129">
        <f t="shared" si="7"/>
        <v>0</v>
      </c>
    </row>
    <row r="130" ht="12.75">
      <c r="G130">
        <f t="shared" si="7"/>
        <v>0</v>
      </c>
    </row>
    <row r="131" ht="12.75">
      <c r="G131">
        <f aca="true" t="shared" si="8" ref="G131:G139">IF(AND(Open&lt;=A131,A131&lt;=Close),D131,0)</f>
        <v>0</v>
      </c>
    </row>
    <row r="132" ht="12.75">
      <c r="G132">
        <f t="shared" si="8"/>
        <v>0</v>
      </c>
    </row>
    <row r="133" ht="12.75">
      <c r="G133">
        <f t="shared" si="8"/>
        <v>0</v>
      </c>
    </row>
    <row r="134" ht="12.75">
      <c r="G134">
        <f t="shared" si="8"/>
        <v>0</v>
      </c>
    </row>
    <row r="135" ht="12.75">
      <c r="G135">
        <f t="shared" si="8"/>
        <v>0</v>
      </c>
    </row>
    <row r="136" ht="12.75">
      <c r="G136">
        <f t="shared" si="8"/>
        <v>0</v>
      </c>
    </row>
    <row r="137" ht="12.75">
      <c r="G137">
        <f t="shared" si="8"/>
        <v>0</v>
      </c>
    </row>
    <row r="138" ht="12.75">
      <c r="G138">
        <f t="shared" si="8"/>
        <v>0</v>
      </c>
    </row>
    <row r="139" ht="12.75">
      <c r="G139">
        <f t="shared" si="8"/>
        <v>0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Minkirri Assets</dc:title>
  <dc:subject/>
  <dc:creator>AEROSYSTEMS</dc:creator>
  <cp:keywords/>
  <dc:description/>
  <cp:lastModifiedBy>abo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